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Data\Van der Meer Consulting\Projecten\vdm19497 Cooperation Aalborg Rock slopes\Werk\Data analysis rock slopes\"/>
    </mc:Choice>
  </mc:AlternateContent>
  <xr:revisionPtr revIDLastSave="0" documentId="13_ncr:1_{105B7383-7DD5-482F-B151-E79ACF25BD05}" xr6:coauthVersionLast="47" xr6:coauthVersionMax="47" xr10:uidLastSave="{00000000-0000-0000-0000-000000000000}"/>
  <bookViews>
    <workbookView xWindow="-8790" yWindow="-21710" windowWidth="38620" windowHeight="21220" tabRatio="497" xr2:uid="{00000000-000D-0000-FFFF-FFFF00000000}"/>
  </bookViews>
  <sheets>
    <sheet name="Figures" sheetId="24" r:id="rId1"/>
    <sheet name="Van der Meer (1988)" sheetId="3" r:id="rId2"/>
    <sheet name="Thompson and Shuttler 1975" sheetId="23" r:id="rId3"/>
    <sheet name="Data per S" sheetId="25" state="hidden" r:id="rId4"/>
    <sheet name="Formulae" sheetId="26" r:id="rId5"/>
  </sheets>
  <definedNames>
    <definedName name="_xlnm._FilterDatabase" localSheetId="2" hidden="1">'Thompson and Shuttler 1975'!$H$1:$H$397</definedName>
    <definedName name="_xlnm.Print_Titles" localSheetId="1">'Van der Meer (1988)'!$1:$2</definedName>
    <definedName name="c_p">'Van der Meer (1988)'!#REF!</definedName>
    <definedName name="c_p_gent">'Van der Meer (1988)'!#REF!</definedName>
    <definedName name="c_s">'Van der Meer (1988)'!#REF!</definedName>
    <definedName name="c_s_gent">'Van der Meer (1988)'!#REF!</definedName>
  </definedNames>
  <calcPr calcId="191029" iterate="1" iterateCount="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" i="23" l="1"/>
  <c r="Y5" i="23"/>
  <c r="Y6" i="23"/>
  <c r="Y7" i="23"/>
  <c r="Y8" i="23"/>
  <c r="Y9" i="23"/>
  <c r="Y10" i="23"/>
  <c r="Y11" i="23"/>
  <c r="Y12" i="23"/>
  <c r="Y13" i="23"/>
  <c r="Y14" i="23"/>
  <c r="Y15" i="23"/>
  <c r="Y16" i="23"/>
  <c r="Y17" i="23"/>
  <c r="Y18" i="23"/>
  <c r="Y19" i="23"/>
  <c r="Y20" i="23"/>
  <c r="Y21" i="23"/>
  <c r="Y22" i="23"/>
  <c r="Y23" i="23"/>
  <c r="Y24" i="23"/>
  <c r="Y25" i="23"/>
  <c r="Y26" i="23"/>
  <c r="Y27" i="23"/>
  <c r="Y28" i="23"/>
  <c r="Y29" i="23"/>
  <c r="Y30" i="23"/>
  <c r="Y31" i="23"/>
  <c r="Y32" i="23"/>
  <c r="Y33" i="23"/>
  <c r="Y34" i="23"/>
  <c r="Y35" i="23"/>
  <c r="Y36" i="23"/>
  <c r="Y37" i="23"/>
  <c r="Y38" i="23"/>
  <c r="Y39" i="23"/>
  <c r="Y40" i="23"/>
  <c r="Y41" i="23"/>
  <c r="Y42" i="23"/>
  <c r="Y43" i="23"/>
  <c r="Y44" i="23"/>
  <c r="Y45" i="23"/>
  <c r="Y46" i="23"/>
  <c r="Y47" i="23"/>
  <c r="Y48" i="23"/>
  <c r="Y49" i="23"/>
  <c r="Y50" i="23"/>
  <c r="Y51" i="23"/>
  <c r="Y52" i="23"/>
  <c r="Y53" i="23"/>
  <c r="Y54" i="23"/>
  <c r="Y55" i="23"/>
  <c r="Y56" i="23"/>
  <c r="Y57" i="23"/>
  <c r="Y58" i="23"/>
  <c r="Y59" i="23"/>
  <c r="Y60" i="23"/>
  <c r="Y61" i="23"/>
  <c r="Y62" i="23"/>
  <c r="Y63" i="23"/>
  <c r="Y64" i="23"/>
  <c r="Y65" i="23"/>
  <c r="Y66" i="23"/>
  <c r="Y67" i="23"/>
  <c r="Y68" i="23"/>
  <c r="Y69" i="23"/>
  <c r="Y70" i="23"/>
  <c r="Y71" i="23"/>
  <c r="Y72" i="23"/>
  <c r="Y73" i="23"/>
  <c r="Y74" i="23"/>
  <c r="Y75" i="23"/>
  <c r="Y76" i="23"/>
  <c r="Y77" i="23"/>
  <c r="Y78" i="23"/>
  <c r="Y79" i="23"/>
  <c r="Y80" i="23"/>
  <c r="Y81" i="23"/>
  <c r="Y82" i="23"/>
  <c r="Y83" i="23"/>
  <c r="Y84" i="23"/>
  <c r="Y85" i="23"/>
  <c r="Y86" i="23"/>
  <c r="Y87" i="23"/>
  <c r="Y88" i="23"/>
  <c r="Y89" i="23"/>
  <c r="Y90" i="23"/>
  <c r="Y91" i="23"/>
  <c r="Y92" i="23"/>
  <c r="Y93" i="23"/>
  <c r="Y94" i="23"/>
  <c r="Y95" i="23"/>
  <c r="Y96" i="23"/>
  <c r="Y97" i="23"/>
  <c r="Y98" i="23"/>
  <c r="Y99" i="23"/>
  <c r="Y100" i="23"/>
  <c r="Y3" i="23"/>
  <c r="R4" i="23"/>
  <c r="R5" i="23"/>
  <c r="R6" i="23"/>
  <c r="R7" i="23"/>
  <c r="R8" i="23"/>
  <c r="R9" i="23"/>
  <c r="R10" i="23"/>
  <c r="R11" i="23"/>
  <c r="R12" i="23"/>
  <c r="R13" i="23"/>
  <c r="R14" i="23"/>
  <c r="R15" i="23"/>
  <c r="R16" i="23"/>
  <c r="R17" i="23"/>
  <c r="R18" i="23"/>
  <c r="R19" i="23"/>
  <c r="R20" i="23"/>
  <c r="R21" i="23"/>
  <c r="R22" i="23"/>
  <c r="R23" i="23"/>
  <c r="R24" i="23"/>
  <c r="R25" i="23"/>
  <c r="R26" i="23"/>
  <c r="R27" i="23"/>
  <c r="R28" i="23"/>
  <c r="R29" i="23"/>
  <c r="R30" i="23"/>
  <c r="R31" i="23"/>
  <c r="R32" i="23"/>
  <c r="R33" i="23"/>
  <c r="R34" i="23"/>
  <c r="R35" i="23"/>
  <c r="R36" i="23"/>
  <c r="R37" i="23"/>
  <c r="R38" i="23"/>
  <c r="R39" i="23"/>
  <c r="R40" i="23"/>
  <c r="R41" i="23"/>
  <c r="R42" i="23"/>
  <c r="R43" i="23"/>
  <c r="R44" i="23"/>
  <c r="R45" i="23"/>
  <c r="R46" i="23"/>
  <c r="R47" i="23"/>
  <c r="R48" i="23"/>
  <c r="R49" i="23"/>
  <c r="R50" i="23"/>
  <c r="R51" i="23"/>
  <c r="R52" i="23"/>
  <c r="R53" i="23"/>
  <c r="R54" i="23"/>
  <c r="R55" i="23"/>
  <c r="R56" i="23"/>
  <c r="R57" i="23"/>
  <c r="R58" i="23"/>
  <c r="R59" i="23"/>
  <c r="R60" i="23"/>
  <c r="R61" i="23"/>
  <c r="R62" i="23"/>
  <c r="R63" i="23"/>
  <c r="R64" i="23"/>
  <c r="R65" i="23"/>
  <c r="R66" i="23"/>
  <c r="R67" i="23"/>
  <c r="R68" i="23"/>
  <c r="R69" i="23"/>
  <c r="R70" i="23"/>
  <c r="R71" i="23"/>
  <c r="R72" i="23"/>
  <c r="R73" i="23"/>
  <c r="R74" i="23"/>
  <c r="R75" i="23"/>
  <c r="R76" i="23"/>
  <c r="R77" i="23"/>
  <c r="R78" i="23"/>
  <c r="R79" i="23"/>
  <c r="R80" i="23"/>
  <c r="R81" i="23"/>
  <c r="R82" i="23"/>
  <c r="R83" i="23"/>
  <c r="R84" i="23"/>
  <c r="R85" i="23"/>
  <c r="R86" i="23"/>
  <c r="R87" i="23"/>
  <c r="R88" i="23"/>
  <c r="R89" i="23"/>
  <c r="R90" i="23"/>
  <c r="R91" i="23"/>
  <c r="R92" i="23"/>
  <c r="R93" i="23"/>
  <c r="R94" i="23"/>
  <c r="R95" i="23"/>
  <c r="R96" i="23"/>
  <c r="R97" i="23"/>
  <c r="R98" i="23"/>
  <c r="R99" i="23"/>
  <c r="R3" i="23"/>
  <c r="N3" i="23"/>
  <c r="O4" i="23"/>
  <c r="N5" i="23"/>
  <c r="O5" i="23"/>
  <c r="N6" i="23"/>
  <c r="O6" i="23"/>
  <c r="N7" i="23"/>
  <c r="O7" i="23"/>
  <c r="N8" i="23"/>
  <c r="O8" i="23"/>
  <c r="N9" i="23"/>
  <c r="O9" i="23"/>
  <c r="N10" i="23"/>
  <c r="O10" i="23"/>
  <c r="N11" i="23"/>
  <c r="O11" i="23"/>
  <c r="N12" i="23"/>
  <c r="O12" i="23"/>
  <c r="N13" i="23"/>
  <c r="O13" i="23"/>
  <c r="N14" i="23"/>
  <c r="O14" i="23"/>
  <c r="N15" i="23"/>
  <c r="O15" i="23"/>
  <c r="N16" i="23"/>
  <c r="O16" i="23"/>
  <c r="N17" i="23"/>
  <c r="O17" i="23"/>
  <c r="N18" i="23"/>
  <c r="O18" i="23"/>
  <c r="N19" i="23"/>
  <c r="O19" i="23"/>
  <c r="O20" i="23"/>
  <c r="N21" i="23"/>
  <c r="O21" i="23"/>
  <c r="N22" i="23"/>
  <c r="O22" i="23"/>
  <c r="N23" i="23"/>
  <c r="O23" i="23"/>
  <c r="N24" i="23"/>
  <c r="O24" i="23"/>
  <c r="N25" i="23"/>
  <c r="O25" i="23"/>
  <c r="O26" i="23"/>
  <c r="N27" i="23"/>
  <c r="O27" i="23"/>
  <c r="N28" i="23"/>
  <c r="O28" i="23"/>
  <c r="N29" i="23"/>
  <c r="O29" i="23"/>
  <c r="O30" i="23"/>
  <c r="N31" i="23"/>
  <c r="O31" i="23"/>
  <c r="N32" i="23"/>
  <c r="O32" i="23"/>
  <c r="O33" i="23"/>
  <c r="O34" i="23"/>
  <c r="N35" i="23"/>
  <c r="O35" i="23"/>
  <c r="N36" i="23"/>
  <c r="O36" i="23"/>
  <c r="N37" i="23"/>
  <c r="O37" i="23"/>
  <c r="N38" i="23"/>
  <c r="O38" i="23"/>
  <c r="O39" i="23"/>
  <c r="N40" i="23"/>
  <c r="O40" i="23"/>
  <c r="N41" i="23"/>
  <c r="O41" i="23"/>
  <c r="O42" i="23"/>
  <c r="O43" i="23"/>
  <c r="N44" i="23"/>
  <c r="O44" i="23"/>
  <c r="N45" i="23"/>
  <c r="O45" i="23"/>
  <c r="N46" i="23"/>
  <c r="O46" i="23"/>
  <c r="N47" i="23"/>
  <c r="O47" i="23"/>
  <c r="N48" i="23"/>
  <c r="O48" i="23"/>
  <c r="N49" i="23"/>
  <c r="O49" i="23"/>
  <c r="N50" i="23"/>
  <c r="O50" i="23"/>
  <c r="N51" i="23"/>
  <c r="O51" i="23"/>
  <c r="O52" i="23"/>
  <c r="N53" i="23"/>
  <c r="O53" i="23"/>
  <c r="N54" i="23"/>
  <c r="O54" i="23"/>
  <c r="N55" i="23"/>
  <c r="O55" i="23"/>
  <c r="N56" i="23"/>
  <c r="O56" i="23"/>
  <c r="N57" i="23"/>
  <c r="O57" i="23"/>
  <c r="N58" i="23"/>
  <c r="O58" i="23"/>
  <c r="N59" i="23"/>
  <c r="O59" i="23"/>
  <c r="N60" i="23"/>
  <c r="O60" i="23"/>
  <c r="N61" i="23"/>
  <c r="O61" i="23"/>
  <c r="N62" i="23"/>
  <c r="O62" i="23"/>
  <c r="N63" i="23"/>
  <c r="O63" i="23"/>
  <c r="O64" i="23"/>
  <c r="N65" i="23"/>
  <c r="O65" i="23"/>
  <c r="N66" i="23"/>
  <c r="O66" i="23"/>
  <c r="N67" i="23"/>
  <c r="O67" i="23"/>
  <c r="O68" i="23"/>
  <c r="N70" i="23"/>
  <c r="O70" i="23"/>
  <c r="N71" i="23"/>
  <c r="O71" i="23"/>
  <c r="N72" i="23"/>
  <c r="O72" i="23"/>
  <c r="O73" i="23"/>
  <c r="O74" i="23"/>
  <c r="N75" i="23"/>
  <c r="O75" i="23"/>
  <c r="O76" i="23"/>
  <c r="N77" i="23"/>
  <c r="N78" i="23"/>
  <c r="O78" i="23"/>
  <c r="N79" i="23"/>
  <c r="O79" i="23"/>
  <c r="N80" i="23"/>
  <c r="O80" i="23"/>
  <c r="N81" i="23"/>
  <c r="O81" i="23"/>
  <c r="N82" i="23"/>
  <c r="O82" i="23"/>
  <c r="N83" i="23"/>
  <c r="O83" i="23"/>
  <c r="N84" i="23"/>
  <c r="O84" i="23"/>
  <c r="N85" i="23"/>
  <c r="O85" i="23"/>
  <c r="O86" i="23"/>
  <c r="N88" i="23"/>
  <c r="O88" i="23"/>
  <c r="N89" i="23"/>
  <c r="O89" i="23"/>
  <c r="O90" i="23"/>
  <c r="O91" i="23"/>
  <c r="N93" i="23"/>
  <c r="O93" i="23"/>
  <c r="N94" i="23"/>
  <c r="O94" i="23"/>
  <c r="N95" i="23"/>
  <c r="O95" i="23"/>
  <c r="N96" i="23"/>
  <c r="O96" i="23"/>
  <c r="N97" i="23"/>
  <c r="O97" i="23"/>
  <c r="N98" i="23"/>
  <c r="O98" i="23"/>
  <c r="N99" i="23"/>
  <c r="O99" i="23"/>
  <c r="O100" i="23"/>
  <c r="N4" i="23"/>
  <c r="O3" i="23"/>
  <c r="BG11" i="26"/>
  <c r="BG12" i="26"/>
  <c r="BG13" i="26"/>
  <c r="BG14" i="26"/>
  <c r="BG15" i="26"/>
  <c r="BG16" i="26"/>
  <c r="BG17" i="26"/>
  <c r="BG18" i="26"/>
  <c r="BG19" i="26"/>
  <c r="BG20" i="26"/>
  <c r="BG21" i="26"/>
  <c r="BG22" i="26"/>
  <c r="BG23" i="26"/>
  <c r="BG24" i="26"/>
  <c r="BG25" i="26"/>
  <c r="BG26" i="26"/>
  <c r="BG27" i="26"/>
  <c r="BG28" i="26"/>
  <c r="BG29" i="26"/>
  <c r="BG30" i="26"/>
  <c r="BG31" i="26"/>
  <c r="BG32" i="26"/>
  <c r="BG33" i="26"/>
  <c r="BG34" i="26"/>
  <c r="BG35" i="26"/>
  <c r="BG36" i="26"/>
  <c r="BG37" i="26"/>
  <c r="BG38" i="26"/>
  <c r="BG39" i="26"/>
  <c r="BG40" i="26"/>
  <c r="BG41" i="26"/>
  <c r="BG42" i="26"/>
  <c r="BG43" i="26"/>
  <c r="BG44" i="26"/>
  <c r="BG45" i="26"/>
  <c r="BG46" i="26"/>
  <c r="BG47" i="26"/>
  <c r="BG48" i="26"/>
  <c r="BG49" i="26"/>
  <c r="BG50" i="26"/>
  <c r="BG51" i="26"/>
  <c r="BG52" i="26"/>
  <c r="BG53" i="26"/>
  <c r="BG54" i="26"/>
  <c r="BG55" i="26"/>
  <c r="BG56" i="26"/>
  <c r="BG57" i="26"/>
  <c r="BG58" i="26"/>
  <c r="BG59" i="26"/>
  <c r="BG60" i="26"/>
  <c r="BG61" i="26"/>
  <c r="BG62" i="26"/>
  <c r="BG63" i="26"/>
  <c r="BG64" i="26"/>
  <c r="BG65" i="26"/>
  <c r="BG66" i="26"/>
  <c r="BG67" i="26"/>
  <c r="BG68" i="26"/>
  <c r="BG69" i="26"/>
  <c r="BG70" i="26"/>
  <c r="BG71" i="26"/>
  <c r="BG72" i="26"/>
  <c r="BG73" i="26"/>
  <c r="BG74" i="26"/>
  <c r="BG75" i="26"/>
  <c r="BG76" i="26"/>
  <c r="BG77" i="26"/>
  <c r="BG78" i="26"/>
  <c r="BG79" i="26"/>
  <c r="BG80" i="26"/>
  <c r="BG81" i="26"/>
  <c r="BG82" i="26"/>
  <c r="BG83" i="26"/>
  <c r="BG84" i="26"/>
  <c r="BG85" i="26"/>
  <c r="BG86" i="26"/>
  <c r="BG87" i="26"/>
  <c r="BG88" i="26"/>
  <c r="BG89" i="26"/>
  <c r="BG90" i="26"/>
  <c r="BG91" i="26"/>
  <c r="BG10" i="26"/>
  <c r="P244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3" i="3"/>
  <c r="P247" i="3"/>
  <c r="P246" i="3"/>
  <c r="P245" i="3"/>
  <c r="P243" i="3"/>
  <c r="P242" i="3"/>
  <c r="P223" i="3"/>
  <c r="BH11" i="26" l="1"/>
  <c r="BH12" i="26"/>
  <c r="BH13" i="26"/>
  <c r="BH14" i="26"/>
  <c r="BH15" i="26"/>
  <c r="BH16" i="26"/>
  <c r="BH17" i="26"/>
  <c r="BH18" i="26"/>
  <c r="BH19" i="26"/>
  <c r="BH20" i="26"/>
  <c r="BH21" i="26"/>
  <c r="BH22" i="26"/>
  <c r="BH23" i="26"/>
  <c r="BH24" i="26"/>
  <c r="BH25" i="26"/>
  <c r="BH26" i="26"/>
  <c r="BH27" i="26"/>
  <c r="BH28" i="26"/>
  <c r="BH29" i="26"/>
  <c r="BH30" i="26"/>
  <c r="BH31" i="26"/>
  <c r="BH32" i="26"/>
  <c r="BH33" i="26"/>
  <c r="BH34" i="26"/>
  <c r="BH35" i="26"/>
  <c r="BH36" i="26"/>
  <c r="BH37" i="26"/>
  <c r="BH38" i="26"/>
  <c r="BH39" i="26"/>
  <c r="BH40" i="26"/>
  <c r="BH41" i="26"/>
  <c r="BH42" i="26"/>
  <c r="BH43" i="26"/>
  <c r="BH44" i="26"/>
  <c r="BH45" i="26"/>
  <c r="BH46" i="26"/>
  <c r="BH47" i="26"/>
  <c r="BH48" i="26"/>
  <c r="BH49" i="26"/>
  <c r="BH50" i="26"/>
  <c r="BH51" i="26"/>
  <c r="BH52" i="26"/>
  <c r="BH53" i="26"/>
  <c r="BH54" i="26"/>
  <c r="BH55" i="26"/>
  <c r="BH56" i="26"/>
  <c r="BH57" i="26"/>
  <c r="BH58" i="26"/>
  <c r="BH59" i="26"/>
  <c r="BH60" i="26"/>
  <c r="BH61" i="26"/>
  <c r="BH62" i="26"/>
  <c r="BH63" i="26"/>
  <c r="BH64" i="26"/>
  <c r="BH65" i="26"/>
  <c r="BH66" i="26"/>
  <c r="BH67" i="26"/>
  <c r="BH68" i="26"/>
  <c r="BH69" i="26"/>
  <c r="BH70" i="26"/>
  <c r="BH71" i="26"/>
  <c r="BH72" i="26"/>
  <c r="BH73" i="26"/>
  <c r="BH74" i="26"/>
  <c r="BH75" i="26"/>
  <c r="BH76" i="26"/>
  <c r="BH77" i="26"/>
  <c r="BH78" i="26"/>
  <c r="BH79" i="26"/>
  <c r="BH80" i="26"/>
  <c r="BH81" i="26"/>
  <c r="BH82" i="26"/>
  <c r="BH83" i="26"/>
  <c r="BH84" i="26"/>
  <c r="BH85" i="26"/>
  <c r="BH86" i="26"/>
  <c r="BH87" i="26"/>
  <c r="BH88" i="26"/>
  <c r="BH89" i="26"/>
  <c r="BH90" i="26"/>
  <c r="BH91" i="26"/>
  <c r="AP11" i="26"/>
  <c r="AP12" i="26"/>
  <c r="AP13" i="26"/>
  <c r="AP14" i="26"/>
  <c r="AP15" i="26"/>
  <c r="AP16" i="26"/>
  <c r="AP17" i="26"/>
  <c r="AP18" i="26"/>
  <c r="AP19" i="26"/>
  <c r="AP20" i="26"/>
  <c r="AP21" i="26"/>
  <c r="AP22" i="26"/>
  <c r="AP23" i="26"/>
  <c r="AP24" i="26"/>
  <c r="AP25" i="26"/>
  <c r="AP26" i="26"/>
  <c r="AP27" i="26"/>
  <c r="AP28" i="26"/>
  <c r="AP29" i="26"/>
  <c r="AP30" i="26"/>
  <c r="AP31" i="26"/>
  <c r="AP32" i="26"/>
  <c r="AP33" i="26"/>
  <c r="AP34" i="26"/>
  <c r="AP35" i="26"/>
  <c r="AP36" i="26"/>
  <c r="AP37" i="26"/>
  <c r="AP38" i="26"/>
  <c r="AP39" i="26"/>
  <c r="AP40" i="26"/>
  <c r="AP41" i="26"/>
  <c r="AP42" i="26"/>
  <c r="AP43" i="26"/>
  <c r="AP44" i="26"/>
  <c r="AP45" i="26"/>
  <c r="AP46" i="26"/>
  <c r="AP47" i="26"/>
  <c r="AP48" i="26"/>
  <c r="AP49" i="26"/>
  <c r="AP50" i="26"/>
  <c r="AP51" i="26"/>
  <c r="AP52" i="26"/>
  <c r="AP53" i="26"/>
  <c r="AP54" i="26"/>
  <c r="AP55" i="26"/>
  <c r="AP56" i="26"/>
  <c r="AP57" i="26"/>
  <c r="AP58" i="26"/>
  <c r="AP59" i="26"/>
  <c r="AP60" i="26"/>
  <c r="AP61" i="26"/>
  <c r="AP62" i="26"/>
  <c r="AP63" i="26"/>
  <c r="AP64" i="26"/>
  <c r="AP65" i="26"/>
  <c r="AP66" i="26"/>
  <c r="AP67" i="26"/>
  <c r="AP68" i="26"/>
  <c r="AP69" i="26"/>
  <c r="AP70" i="26"/>
  <c r="AP71" i="26"/>
  <c r="AP72" i="26"/>
  <c r="AP73" i="26"/>
  <c r="AP74" i="26"/>
  <c r="AP75" i="26"/>
  <c r="AP76" i="26"/>
  <c r="AP77" i="26"/>
  <c r="AP78" i="26"/>
  <c r="AP79" i="26"/>
  <c r="AP80" i="26"/>
  <c r="AP81" i="26"/>
  <c r="AP82" i="26"/>
  <c r="AP83" i="26"/>
  <c r="AP84" i="26"/>
  <c r="AP85" i="26"/>
  <c r="AP86" i="26"/>
  <c r="AP87" i="26"/>
  <c r="AP88" i="26"/>
  <c r="AP89" i="26"/>
  <c r="AP90" i="26"/>
  <c r="AP91" i="26"/>
  <c r="AP10" i="26"/>
  <c r="AQ10" i="26"/>
  <c r="BH10" i="26"/>
  <c r="AQ11" i="26"/>
  <c r="AQ12" i="26"/>
  <c r="AQ13" i="26"/>
  <c r="AQ14" i="26"/>
  <c r="AQ15" i="26"/>
  <c r="AQ16" i="26"/>
  <c r="AQ17" i="26"/>
  <c r="AQ18" i="26"/>
  <c r="AQ19" i="26"/>
  <c r="AQ20" i="26"/>
  <c r="AQ21" i="26"/>
  <c r="AQ22" i="26"/>
  <c r="AQ23" i="26"/>
  <c r="AQ24" i="26"/>
  <c r="AQ25" i="26"/>
  <c r="AQ26" i="26"/>
  <c r="AQ27" i="26"/>
  <c r="AQ28" i="26"/>
  <c r="AQ29" i="26"/>
  <c r="AQ30" i="26"/>
  <c r="AQ31" i="26"/>
  <c r="AQ32" i="26"/>
  <c r="AQ33" i="26"/>
  <c r="AQ34" i="26"/>
  <c r="AQ35" i="26"/>
  <c r="AQ36" i="26"/>
  <c r="AQ37" i="26"/>
  <c r="AQ38" i="26"/>
  <c r="AQ39" i="26"/>
  <c r="AQ40" i="26"/>
  <c r="AQ41" i="26"/>
  <c r="AQ42" i="26"/>
  <c r="AQ43" i="26"/>
  <c r="AQ44" i="26"/>
  <c r="AQ45" i="26"/>
  <c r="AQ46" i="26"/>
  <c r="AQ47" i="26"/>
  <c r="AQ48" i="26"/>
  <c r="AQ49" i="26"/>
  <c r="AQ50" i="26"/>
  <c r="AQ51" i="26"/>
  <c r="AQ52" i="26"/>
  <c r="AQ53" i="26"/>
  <c r="AQ54" i="26"/>
  <c r="AQ55" i="26"/>
  <c r="AQ56" i="26"/>
  <c r="AQ57" i="26"/>
  <c r="AQ58" i="26"/>
  <c r="AQ59" i="26"/>
  <c r="AQ60" i="26"/>
  <c r="AQ61" i="26"/>
  <c r="AQ62" i="26"/>
  <c r="AQ63" i="26"/>
  <c r="AQ64" i="26"/>
  <c r="AQ65" i="26"/>
  <c r="AQ66" i="26"/>
  <c r="AQ67" i="26"/>
  <c r="AQ68" i="26"/>
  <c r="AQ69" i="26"/>
  <c r="AQ70" i="26"/>
  <c r="AQ71" i="26"/>
  <c r="AQ72" i="26"/>
  <c r="AQ73" i="26"/>
  <c r="AQ74" i="26"/>
  <c r="AQ75" i="26"/>
  <c r="AQ76" i="26"/>
  <c r="AQ77" i="26"/>
  <c r="AQ78" i="26"/>
  <c r="AQ79" i="26"/>
  <c r="AQ80" i="26"/>
  <c r="AQ81" i="26"/>
  <c r="AQ82" i="26"/>
  <c r="AQ83" i="26"/>
  <c r="AQ84" i="26"/>
  <c r="AQ85" i="26"/>
  <c r="AQ86" i="26"/>
  <c r="AQ87" i="26"/>
  <c r="AQ88" i="26"/>
  <c r="AQ89" i="26"/>
  <c r="AQ90" i="26"/>
  <c r="AQ91" i="26"/>
  <c r="AO18" i="26"/>
  <c r="AO84" i="26"/>
  <c r="AO85" i="26"/>
  <c r="AO86" i="26"/>
  <c r="AO87" i="26"/>
  <c r="AO88" i="26"/>
  <c r="AO89" i="26"/>
  <c r="AO90" i="26"/>
  <c r="AO91" i="26"/>
  <c r="AO82" i="26"/>
  <c r="AO83" i="26"/>
  <c r="AO11" i="26"/>
  <c r="AO12" i="26"/>
  <c r="AO13" i="26"/>
  <c r="AO14" i="26"/>
  <c r="AO15" i="26"/>
  <c r="AO16" i="26"/>
  <c r="AO17" i="26"/>
  <c r="AO19" i="26"/>
  <c r="AO20" i="26"/>
  <c r="AO21" i="26"/>
  <c r="AO22" i="26"/>
  <c r="AO23" i="26"/>
  <c r="AO24" i="26"/>
  <c r="AO25" i="26"/>
  <c r="AO26" i="26"/>
  <c r="AO27" i="26"/>
  <c r="AO28" i="26"/>
  <c r="AO29" i="26"/>
  <c r="AO30" i="26"/>
  <c r="AO31" i="26"/>
  <c r="AO32" i="26"/>
  <c r="AO33" i="26"/>
  <c r="AO34" i="26"/>
  <c r="AO35" i="26"/>
  <c r="AO36" i="26"/>
  <c r="AO37" i="26"/>
  <c r="AO38" i="26"/>
  <c r="AO39" i="26"/>
  <c r="AO40" i="26"/>
  <c r="AO41" i="26"/>
  <c r="AO42" i="26"/>
  <c r="AO43" i="26"/>
  <c r="AO44" i="26"/>
  <c r="AO45" i="26"/>
  <c r="AO46" i="26"/>
  <c r="AO47" i="26"/>
  <c r="AO48" i="26"/>
  <c r="AO49" i="26"/>
  <c r="AO50" i="26"/>
  <c r="AO51" i="26"/>
  <c r="AO52" i="26"/>
  <c r="AO53" i="26"/>
  <c r="AO54" i="26"/>
  <c r="AO55" i="26"/>
  <c r="AO56" i="26"/>
  <c r="AO57" i="26"/>
  <c r="AO58" i="26"/>
  <c r="AO59" i="26"/>
  <c r="AO60" i="26"/>
  <c r="AO61" i="26"/>
  <c r="AO62" i="26"/>
  <c r="AO63" i="26"/>
  <c r="AO64" i="26"/>
  <c r="AO65" i="26"/>
  <c r="AO66" i="26"/>
  <c r="AO67" i="26"/>
  <c r="AO68" i="26"/>
  <c r="AO69" i="26"/>
  <c r="AO70" i="26"/>
  <c r="AO71" i="26"/>
  <c r="AO72" i="26"/>
  <c r="AO73" i="26"/>
  <c r="AO74" i="26"/>
  <c r="AO75" i="26"/>
  <c r="AO76" i="26"/>
  <c r="AO77" i="26"/>
  <c r="AO78" i="26"/>
  <c r="AO79" i="26"/>
  <c r="AO80" i="26"/>
  <c r="AO81" i="26"/>
  <c r="AO10" i="26"/>
  <c r="AH11" i="26"/>
  <c r="AI11" i="26"/>
  <c r="AH12" i="26"/>
  <c r="AI12" i="26"/>
  <c r="AH13" i="26"/>
  <c r="AI13" i="26"/>
  <c r="AH14" i="26"/>
  <c r="AI14" i="26"/>
  <c r="AH15" i="26"/>
  <c r="AI15" i="26"/>
  <c r="AH16" i="26"/>
  <c r="AI16" i="26"/>
  <c r="AH17" i="26"/>
  <c r="AI17" i="26"/>
  <c r="AH18" i="26"/>
  <c r="AI18" i="26"/>
  <c r="AH19" i="26"/>
  <c r="AI19" i="26"/>
  <c r="AH20" i="26"/>
  <c r="AI20" i="26"/>
  <c r="AH21" i="26"/>
  <c r="AI21" i="26"/>
  <c r="AH22" i="26"/>
  <c r="AI22" i="26"/>
  <c r="AH23" i="26"/>
  <c r="AI23" i="26"/>
  <c r="AH24" i="26"/>
  <c r="AI24" i="26"/>
  <c r="AH25" i="26"/>
  <c r="AI25" i="26"/>
  <c r="AH26" i="26"/>
  <c r="AI26" i="26"/>
  <c r="AH27" i="26"/>
  <c r="AI27" i="26"/>
  <c r="AH28" i="26"/>
  <c r="AI28" i="26"/>
  <c r="AH29" i="26"/>
  <c r="AI29" i="26"/>
  <c r="AH30" i="26"/>
  <c r="AI30" i="26"/>
  <c r="AH31" i="26"/>
  <c r="AI31" i="26"/>
  <c r="AH32" i="26"/>
  <c r="AI32" i="26"/>
  <c r="AH33" i="26"/>
  <c r="AI33" i="26"/>
  <c r="AH34" i="26"/>
  <c r="AI34" i="26"/>
  <c r="AH35" i="26"/>
  <c r="AI35" i="26"/>
  <c r="AH36" i="26"/>
  <c r="AI36" i="26"/>
  <c r="AH37" i="26"/>
  <c r="AI37" i="26"/>
  <c r="AH38" i="26"/>
  <c r="AI38" i="26"/>
  <c r="AH39" i="26"/>
  <c r="AI39" i="26"/>
  <c r="AH40" i="26"/>
  <c r="AI40" i="26"/>
  <c r="AH41" i="26"/>
  <c r="AI41" i="26"/>
  <c r="AH42" i="26"/>
  <c r="AI42" i="26"/>
  <c r="AH43" i="26"/>
  <c r="AI43" i="26"/>
  <c r="AH44" i="26"/>
  <c r="AI44" i="26"/>
  <c r="AH45" i="26"/>
  <c r="AI45" i="26"/>
  <c r="AH46" i="26"/>
  <c r="AI46" i="26"/>
  <c r="AH47" i="26"/>
  <c r="AI47" i="26"/>
  <c r="AH48" i="26"/>
  <c r="AI48" i="26"/>
  <c r="AH49" i="26"/>
  <c r="AI49" i="26"/>
  <c r="AH50" i="26"/>
  <c r="AI50" i="26"/>
  <c r="AH51" i="26"/>
  <c r="AI51" i="26"/>
  <c r="AH52" i="26"/>
  <c r="AI52" i="26"/>
  <c r="AH53" i="26"/>
  <c r="AI53" i="26"/>
  <c r="AH54" i="26"/>
  <c r="AI54" i="26"/>
  <c r="AH55" i="26"/>
  <c r="AI55" i="26"/>
  <c r="AH56" i="26"/>
  <c r="AI56" i="26"/>
  <c r="AH57" i="26"/>
  <c r="AI57" i="26"/>
  <c r="AH58" i="26"/>
  <c r="AI58" i="26"/>
  <c r="AH59" i="26"/>
  <c r="AI59" i="26"/>
  <c r="AH60" i="26"/>
  <c r="AI60" i="26"/>
  <c r="AH61" i="26"/>
  <c r="AI61" i="26"/>
  <c r="AH62" i="26"/>
  <c r="AI62" i="26"/>
  <c r="AH63" i="26"/>
  <c r="AI63" i="26"/>
  <c r="AH64" i="26"/>
  <c r="AI64" i="26"/>
  <c r="AH65" i="26"/>
  <c r="AI65" i="26"/>
  <c r="AH66" i="26"/>
  <c r="AI66" i="26"/>
  <c r="AH67" i="26"/>
  <c r="AI67" i="26"/>
  <c r="AH68" i="26"/>
  <c r="AI68" i="26"/>
  <c r="AH69" i="26"/>
  <c r="AI69" i="26"/>
  <c r="AH70" i="26"/>
  <c r="AI70" i="26"/>
  <c r="AH71" i="26"/>
  <c r="AI71" i="26"/>
  <c r="AH72" i="26"/>
  <c r="AI72" i="26"/>
  <c r="AH73" i="26"/>
  <c r="AI73" i="26"/>
  <c r="AH74" i="26"/>
  <c r="AI74" i="26"/>
  <c r="AH75" i="26"/>
  <c r="AI75" i="26"/>
  <c r="AH76" i="26"/>
  <c r="AI76" i="26"/>
  <c r="AH77" i="26"/>
  <c r="AI77" i="26"/>
  <c r="AH78" i="26"/>
  <c r="AI78" i="26"/>
  <c r="AH79" i="26"/>
  <c r="AI79" i="26"/>
  <c r="AH80" i="26"/>
  <c r="AI80" i="26"/>
  <c r="AH81" i="26"/>
  <c r="AI81" i="26"/>
  <c r="AI10" i="26"/>
  <c r="AH10" i="26"/>
  <c r="P249" i="3"/>
  <c r="P250" i="3"/>
  <c r="P251" i="3"/>
  <c r="P252" i="3"/>
  <c r="P248" i="3"/>
  <c r="P239" i="3"/>
  <c r="P240" i="3"/>
  <c r="P241" i="3"/>
  <c r="P238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V42" i="26" l="1"/>
  <c r="V43" i="26"/>
  <c r="V44" i="26"/>
  <c r="V45" i="26"/>
  <c r="V46" i="26"/>
  <c r="V47" i="26"/>
  <c r="V48" i="26"/>
  <c r="V49" i="26"/>
  <c r="W78" i="26"/>
  <c r="W79" i="26"/>
  <c r="W80" i="26"/>
  <c r="W81" i="26"/>
  <c r="Y210" i="3"/>
  <c r="W11" i="26" l="1"/>
  <c r="W12" i="26"/>
  <c r="W13" i="26"/>
  <c r="W14" i="26"/>
  <c r="W15" i="26"/>
  <c r="W16" i="26"/>
  <c r="W17" i="26"/>
  <c r="W18" i="26"/>
  <c r="W19" i="26"/>
  <c r="W20" i="26"/>
  <c r="W21" i="26"/>
  <c r="W22" i="26"/>
  <c r="W23" i="26"/>
  <c r="W24" i="26"/>
  <c r="W25" i="26"/>
  <c r="W26" i="26"/>
  <c r="W27" i="26"/>
  <c r="W28" i="26"/>
  <c r="W29" i="26"/>
  <c r="W30" i="26"/>
  <c r="W31" i="26"/>
  <c r="W32" i="26"/>
  <c r="W33" i="26"/>
  <c r="W34" i="26"/>
  <c r="W35" i="26"/>
  <c r="W36" i="26"/>
  <c r="W37" i="26"/>
  <c r="W38" i="26"/>
  <c r="W39" i="26"/>
  <c r="W40" i="26"/>
  <c r="W41" i="26"/>
  <c r="W42" i="26"/>
  <c r="W43" i="26"/>
  <c r="W44" i="26"/>
  <c r="W45" i="26"/>
  <c r="W46" i="26"/>
  <c r="W47" i="26"/>
  <c r="W48" i="26"/>
  <c r="W49" i="26"/>
  <c r="W50" i="26"/>
  <c r="W51" i="26"/>
  <c r="W52" i="26"/>
  <c r="W53" i="26"/>
  <c r="W54" i="26"/>
  <c r="W55" i="26"/>
  <c r="W56" i="26"/>
  <c r="W57" i="26"/>
  <c r="W58" i="26"/>
  <c r="W59" i="26"/>
  <c r="W60" i="26"/>
  <c r="W61" i="26"/>
  <c r="W62" i="26"/>
  <c r="W63" i="26"/>
  <c r="W64" i="26"/>
  <c r="W65" i="26"/>
  <c r="W66" i="26"/>
  <c r="W67" i="26"/>
  <c r="W68" i="26"/>
  <c r="W69" i="26"/>
  <c r="W70" i="26"/>
  <c r="W71" i="26"/>
  <c r="W72" i="26"/>
  <c r="W73" i="26"/>
  <c r="W74" i="26"/>
  <c r="W75" i="26"/>
  <c r="W76" i="26"/>
  <c r="W77" i="26"/>
  <c r="V11" i="26"/>
  <c r="V12" i="26"/>
  <c r="V13" i="26"/>
  <c r="V14" i="26"/>
  <c r="V15" i="26"/>
  <c r="V16" i="26"/>
  <c r="V17" i="26"/>
  <c r="V18" i="26"/>
  <c r="V19" i="26"/>
  <c r="V20" i="26"/>
  <c r="V21" i="26"/>
  <c r="V22" i="26"/>
  <c r="V23" i="26"/>
  <c r="V24" i="26"/>
  <c r="V25" i="26"/>
  <c r="V26" i="26"/>
  <c r="V27" i="26"/>
  <c r="V28" i="26"/>
  <c r="V29" i="26"/>
  <c r="V30" i="26"/>
  <c r="V31" i="26"/>
  <c r="V32" i="26"/>
  <c r="V33" i="26"/>
  <c r="V34" i="26"/>
  <c r="V35" i="26"/>
  <c r="V36" i="26"/>
  <c r="V37" i="26"/>
  <c r="V38" i="26"/>
  <c r="V39" i="26"/>
  <c r="V40" i="26"/>
  <c r="V41" i="26"/>
  <c r="W10" i="26"/>
  <c r="V10" i="26"/>
  <c r="X111" i="25"/>
  <c r="W111" i="25"/>
  <c r="X105" i="25"/>
  <c r="X104" i="25"/>
  <c r="X103" i="25"/>
  <c r="W103" i="25"/>
  <c r="X102" i="25"/>
  <c r="W102" i="25"/>
  <c r="X101" i="25"/>
  <c r="X96" i="25"/>
  <c r="W96" i="25"/>
  <c r="X95" i="25"/>
  <c r="W95" i="25"/>
  <c r="X94" i="25"/>
  <c r="W94" i="25"/>
  <c r="X93" i="25"/>
  <c r="W93" i="25"/>
  <c r="X92" i="25"/>
  <c r="X91" i="25"/>
  <c r="W91" i="25"/>
  <c r="W81" i="25"/>
  <c r="X81" i="25"/>
  <c r="W82" i="25"/>
  <c r="X82" i="25"/>
  <c r="X83" i="25"/>
  <c r="X84" i="25"/>
  <c r="X85" i="25"/>
  <c r="X86" i="25"/>
  <c r="W80" i="25"/>
  <c r="X80" i="25"/>
  <c r="X36" i="25"/>
  <c r="W36" i="25"/>
  <c r="X35" i="25"/>
  <c r="W35" i="25"/>
  <c r="X31" i="25"/>
  <c r="W31" i="25"/>
  <c r="X30" i="25"/>
  <c r="W30" i="25"/>
  <c r="X29" i="25"/>
  <c r="W29" i="25"/>
  <c r="X28" i="25"/>
  <c r="W28" i="25"/>
  <c r="X27" i="25"/>
  <c r="W27" i="25"/>
  <c r="X26" i="25"/>
  <c r="W26" i="25"/>
  <c r="X21" i="25"/>
  <c r="X20" i="25"/>
  <c r="W20" i="25"/>
  <c r="X19" i="25"/>
  <c r="W19" i="25"/>
  <c r="X18" i="25"/>
  <c r="W18" i="25"/>
  <c r="X17" i="25"/>
  <c r="W17" i="25"/>
  <c r="X16" i="25"/>
  <c r="W16" i="25"/>
  <c r="X15" i="25"/>
  <c r="W15" i="25"/>
  <c r="W3" i="25"/>
  <c r="X3" i="25"/>
  <c r="W4" i="25"/>
  <c r="X4" i="25"/>
  <c r="W5" i="25"/>
  <c r="X5" i="25"/>
  <c r="W6" i="25"/>
  <c r="X6" i="25"/>
  <c r="W7" i="25"/>
  <c r="X7" i="25"/>
  <c r="W8" i="25"/>
  <c r="X8" i="25"/>
  <c r="W9" i="25"/>
  <c r="X9" i="25"/>
  <c r="W10" i="25"/>
  <c r="X10" i="25"/>
  <c r="X2" i="25"/>
  <c r="W2" i="25"/>
  <c r="C77" i="26" l="1"/>
  <c r="C76" i="26"/>
  <c r="C75" i="26"/>
  <c r="C74" i="26"/>
  <c r="C73" i="26"/>
  <c r="C72" i="26"/>
  <c r="C71" i="26"/>
  <c r="C70" i="26"/>
  <c r="C69" i="26"/>
  <c r="C68" i="26"/>
  <c r="C67" i="26"/>
  <c r="C66" i="26"/>
  <c r="C65" i="26"/>
  <c r="C64" i="26"/>
  <c r="C63" i="26"/>
  <c r="C62" i="26"/>
  <c r="C61" i="26"/>
  <c r="C60" i="26"/>
  <c r="C59" i="26"/>
  <c r="C58" i="26"/>
  <c r="C57" i="26"/>
  <c r="C56" i="26"/>
  <c r="C55" i="26"/>
  <c r="C54" i="26"/>
  <c r="C53" i="26"/>
  <c r="C52" i="26"/>
  <c r="C51" i="26"/>
  <c r="C50" i="26"/>
  <c r="C49" i="26"/>
  <c r="C48" i="26"/>
  <c r="C47" i="26"/>
  <c r="C46" i="26"/>
  <c r="B46" i="26"/>
  <c r="C45" i="26"/>
  <c r="B45" i="26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14" i="26"/>
  <c r="B14" i="26"/>
  <c r="C13" i="26"/>
  <c r="B13" i="26"/>
  <c r="C12" i="26"/>
  <c r="B12" i="26"/>
  <c r="C11" i="26"/>
  <c r="B11" i="26"/>
  <c r="C10" i="26"/>
  <c r="B10" i="26"/>
  <c r="T210" i="3"/>
  <c r="S210" i="3"/>
  <c r="Q210" i="3"/>
  <c r="AG210" i="3" s="1"/>
  <c r="U210" i="3"/>
  <c r="M210" i="3"/>
  <c r="R210" i="3" s="1"/>
  <c r="Y209" i="3"/>
  <c r="T209" i="3"/>
  <c r="S209" i="3"/>
  <c r="Q209" i="3"/>
  <c r="AF209" i="3" s="1"/>
  <c r="U209" i="3"/>
  <c r="M209" i="3"/>
  <c r="R209" i="3" s="1"/>
  <c r="Y208" i="3"/>
  <c r="T208" i="3"/>
  <c r="S208" i="3"/>
  <c r="R208" i="3"/>
  <c r="Q208" i="3"/>
  <c r="AG208" i="3" s="1"/>
  <c r="U208" i="3"/>
  <c r="M208" i="3"/>
  <c r="Y207" i="3"/>
  <c r="T207" i="3"/>
  <c r="S207" i="3"/>
  <c r="Q207" i="3"/>
  <c r="AG207" i="3" s="1"/>
  <c r="U207" i="3"/>
  <c r="M207" i="3"/>
  <c r="R207" i="3" s="1"/>
  <c r="Y206" i="3"/>
  <c r="U206" i="3"/>
  <c r="T206" i="3"/>
  <c r="S206" i="3"/>
  <c r="Q206" i="3"/>
  <c r="AF206" i="3" s="1"/>
  <c r="M206" i="3"/>
  <c r="R206" i="3" s="1"/>
  <c r="Y205" i="3"/>
  <c r="T205" i="3"/>
  <c r="S205" i="3"/>
  <c r="Q205" i="3"/>
  <c r="AG205" i="3" s="1"/>
  <c r="U205" i="3"/>
  <c r="M205" i="3"/>
  <c r="R205" i="3" s="1"/>
  <c r="Y204" i="3"/>
  <c r="T204" i="3"/>
  <c r="S204" i="3"/>
  <c r="R204" i="3"/>
  <c r="Q204" i="3"/>
  <c r="AF204" i="3" s="1"/>
  <c r="U204" i="3"/>
  <c r="M204" i="3"/>
  <c r="Y203" i="3"/>
  <c r="T203" i="3"/>
  <c r="S203" i="3"/>
  <c r="Q203" i="3"/>
  <c r="AG203" i="3" s="1"/>
  <c r="U203" i="3"/>
  <c r="M203" i="3"/>
  <c r="R203" i="3" s="1"/>
  <c r="Y202" i="3"/>
  <c r="U202" i="3"/>
  <c r="T202" i="3"/>
  <c r="S202" i="3"/>
  <c r="Q202" i="3"/>
  <c r="AG202" i="3" s="1"/>
  <c r="M202" i="3"/>
  <c r="R202" i="3" s="1"/>
  <c r="Y201" i="3"/>
  <c r="T201" i="3"/>
  <c r="S201" i="3"/>
  <c r="R201" i="3"/>
  <c r="Q201" i="3"/>
  <c r="AF201" i="3" s="1"/>
  <c r="U201" i="3"/>
  <c r="M201" i="3"/>
  <c r="Y200" i="3"/>
  <c r="T200" i="3"/>
  <c r="S200" i="3"/>
  <c r="Q200" i="3"/>
  <c r="U200" i="3"/>
  <c r="M200" i="3"/>
  <c r="R200" i="3" s="1"/>
  <c r="Y199" i="3"/>
  <c r="T199" i="3"/>
  <c r="S199" i="3"/>
  <c r="Q199" i="3"/>
  <c r="AG199" i="3" s="1"/>
  <c r="U199" i="3"/>
  <c r="M199" i="3"/>
  <c r="R199" i="3" s="1"/>
  <c r="Y198" i="3"/>
  <c r="T198" i="3"/>
  <c r="S198" i="3"/>
  <c r="Q198" i="3"/>
  <c r="AF198" i="3" s="1"/>
  <c r="U198" i="3"/>
  <c r="M198" i="3"/>
  <c r="R198" i="3" s="1"/>
  <c r="Y197" i="3"/>
  <c r="T197" i="3"/>
  <c r="S197" i="3"/>
  <c r="Q197" i="3"/>
  <c r="U197" i="3"/>
  <c r="M197" i="3"/>
  <c r="R197" i="3" s="1"/>
  <c r="Y196" i="3"/>
  <c r="T196" i="3"/>
  <c r="S196" i="3"/>
  <c r="Q196" i="3"/>
  <c r="AG196" i="3" s="1"/>
  <c r="U196" i="3"/>
  <c r="M196" i="3"/>
  <c r="R196" i="3" s="1"/>
  <c r="Y195" i="3"/>
  <c r="T195" i="3"/>
  <c r="S195" i="3"/>
  <c r="Q195" i="3"/>
  <c r="AG195" i="3" s="1"/>
  <c r="U195" i="3"/>
  <c r="M195" i="3"/>
  <c r="R195" i="3" s="1"/>
  <c r="Y194" i="3"/>
  <c r="U194" i="3"/>
  <c r="T194" i="3"/>
  <c r="S194" i="3"/>
  <c r="Q194" i="3"/>
  <c r="AG194" i="3" s="1"/>
  <c r="M194" i="3"/>
  <c r="R194" i="3" s="1"/>
  <c r="Y193" i="3"/>
  <c r="T193" i="3"/>
  <c r="S193" i="3"/>
  <c r="Q193" i="3"/>
  <c r="U193" i="3"/>
  <c r="M193" i="3"/>
  <c r="R193" i="3" s="1"/>
  <c r="Y192" i="3"/>
  <c r="T192" i="3"/>
  <c r="S192" i="3"/>
  <c r="Q192" i="3"/>
  <c r="AF192" i="3" s="1"/>
  <c r="U192" i="3"/>
  <c r="M192" i="3"/>
  <c r="R192" i="3" s="1"/>
  <c r="Y191" i="3"/>
  <c r="T191" i="3"/>
  <c r="S191" i="3"/>
  <c r="Q191" i="3"/>
  <c r="AG191" i="3" s="1"/>
  <c r="U191" i="3"/>
  <c r="M191" i="3"/>
  <c r="R191" i="3" s="1"/>
  <c r="Y190" i="3"/>
  <c r="U190" i="3"/>
  <c r="T190" i="3"/>
  <c r="S190" i="3"/>
  <c r="Q190" i="3"/>
  <c r="AG190" i="3" s="1"/>
  <c r="M190" i="3"/>
  <c r="R190" i="3" s="1"/>
  <c r="Y189" i="3"/>
  <c r="T189" i="3"/>
  <c r="S189" i="3"/>
  <c r="Q189" i="3"/>
  <c r="AG189" i="3" s="1"/>
  <c r="U189" i="3"/>
  <c r="M189" i="3"/>
  <c r="R189" i="3" s="1"/>
  <c r="Y188" i="3"/>
  <c r="U188" i="3"/>
  <c r="T188" i="3"/>
  <c r="S188" i="3"/>
  <c r="Q188" i="3"/>
  <c r="AG188" i="3" s="1"/>
  <c r="M188" i="3"/>
  <c r="R188" i="3" s="1"/>
  <c r="Y187" i="3"/>
  <c r="T187" i="3"/>
  <c r="S187" i="3"/>
  <c r="Q187" i="3"/>
  <c r="U187" i="3"/>
  <c r="M187" i="3"/>
  <c r="R187" i="3" s="1"/>
  <c r="Y186" i="3"/>
  <c r="T186" i="3"/>
  <c r="S186" i="3"/>
  <c r="Q186" i="3"/>
  <c r="AF186" i="3" s="1"/>
  <c r="U186" i="3"/>
  <c r="M186" i="3"/>
  <c r="R186" i="3" s="1"/>
  <c r="Y185" i="3"/>
  <c r="U185" i="3"/>
  <c r="T185" i="3"/>
  <c r="S185" i="3"/>
  <c r="Q185" i="3"/>
  <c r="AG185" i="3" s="1"/>
  <c r="M185" i="3"/>
  <c r="R185" i="3" s="1"/>
  <c r="Y184" i="3"/>
  <c r="T184" i="3"/>
  <c r="S184" i="3"/>
  <c r="Q184" i="3"/>
  <c r="AG184" i="3" s="1"/>
  <c r="U184" i="3"/>
  <c r="M184" i="3"/>
  <c r="R184" i="3" s="1"/>
  <c r="Y183" i="3"/>
  <c r="T183" i="3"/>
  <c r="S183" i="3"/>
  <c r="Q183" i="3"/>
  <c r="U183" i="3"/>
  <c r="M183" i="3"/>
  <c r="R183" i="3" s="1"/>
  <c r="Y182" i="3"/>
  <c r="T182" i="3"/>
  <c r="S182" i="3"/>
  <c r="Q182" i="3"/>
  <c r="U182" i="3"/>
  <c r="M182" i="3"/>
  <c r="R182" i="3" s="1"/>
  <c r="Y181" i="3"/>
  <c r="U181" i="3"/>
  <c r="T181" i="3"/>
  <c r="S181" i="3"/>
  <c r="Q181" i="3"/>
  <c r="AG181" i="3" s="1"/>
  <c r="M181" i="3"/>
  <c r="R181" i="3" s="1"/>
  <c r="Y180" i="3"/>
  <c r="T180" i="3"/>
  <c r="S180" i="3"/>
  <c r="Q180" i="3"/>
  <c r="AG180" i="3" s="1"/>
  <c r="U180" i="3"/>
  <c r="M180" i="3"/>
  <c r="R180" i="3" s="1"/>
  <c r="Y179" i="3"/>
  <c r="T179" i="3"/>
  <c r="S179" i="3"/>
  <c r="Q179" i="3"/>
  <c r="AF179" i="3" s="1"/>
  <c r="U179" i="3"/>
  <c r="M179" i="3"/>
  <c r="R179" i="3" s="1"/>
  <c r="Y178" i="3"/>
  <c r="T178" i="3"/>
  <c r="S178" i="3"/>
  <c r="Q178" i="3"/>
  <c r="AG178" i="3" s="1"/>
  <c r="U178" i="3"/>
  <c r="M178" i="3"/>
  <c r="R178" i="3" s="1"/>
  <c r="Y177" i="3"/>
  <c r="T177" i="3"/>
  <c r="S177" i="3"/>
  <c r="R177" i="3"/>
  <c r="Q177" i="3"/>
  <c r="AG177" i="3" s="1"/>
  <c r="U177" i="3"/>
  <c r="M177" i="3"/>
  <c r="Y176" i="3"/>
  <c r="T176" i="3"/>
  <c r="S176" i="3"/>
  <c r="Q176" i="3"/>
  <c r="AG176" i="3" s="1"/>
  <c r="U176" i="3"/>
  <c r="M176" i="3"/>
  <c r="R176" i="3" s="1"/>
  <c r="Y175" i="3"/>
  <c r="U175" i="3"/>
  <c r="T175" i="3"/>
  <c r="S175" i="3"/>
  <c r="Q175" i="3"/>
  <c r="AG175" i="3" s="1"/>
  <c r="M175" i="3"/>
  <c r="R175" i="3" s="1"/>
  <c r="Y174" i="3"/>
  <c r="T174" i="3"/>
  <c r="S174" i="3"/>
  <c r="Q174" i="3"/>
  <c r="AF174" i="3" s="1"/>
  <c r="U174" i="3"/>
  <c r="M174" i="3"/>
  <c r="R174" i="3" s="1"/>
  <c r="Y173" i="3"/>
  <c r="T173" i="3"/>
  <c r="S173" i="3"/>
  <c r="Q173" i="3"/>
  <c r="AG173" i="3" s="1"/>
  <c r="U173" i="3"/>
  <c r="M173" i="3"/>
  <c r="R173" i="3" s="1"/>
  <c r="Y172" i="3"/>
  <c r="T172" i="3"/>
  <c r="S172" i="3"/>
  <c r="Q172" i="3"/>
  <c r="AG172" i="3" s="1"/>
  <c r="U172" i="3"/>
  <c r="M172" i="3"/>
  <c r="R172" i="3" s="1"/>
  <c r="Y171" i="3"/>
  <c r="T171" i="3"/>
  <c r="S171" i="3"/>
  <c r="Q171" i="3"/>
  <c r="AF171" i="3" s="1"/>
  <c r="U171" i="3"/>
  <c r="M171" i="3"/>
  <c r="R171" i="3" s="1"/>
  <c r="Y170" i="3"/>
  <c r="T170" i="3"/>
  <c r="S170" i="3"/>
  <c r="Q170" i="3"/>
  <c r="AG170" i="3" s="1"/>
  <c r="U170" i="3"/>
  <c r="M170" i="3"/>
  <c r="R170" i="3" s="1"/>
  <c r="Y169" i="3"/>
  <c r="U169" i="3"/>
  <c r="T169" i="3"/>
  <c r="S169" i="3"/>
  <c r="Q169" i="3"/>
  <c r="AG169" i="3" s="1"/>
  <c r="M169" i="3"/>
  <c r="R169" i="3" s="1"/>
  <c r="Y168" i="3"/>
  <c r="T168" i="3"/>
  <c r="S168" i="3"/>
  <c r="Q168" i="3"/>
  <c r="AG168" i="3" s="1"/>
  <c r="U168" i="3"/>
  <c r="M168" i="3"/>
  <c r="R168" i="3" s="1"/>
  <c r="Y167" i="3"/>
  <c r="U167" i="3"/>
  <c r="T167" i="3"/>
  <c r="S167" i="3"/>
  <c r="Q167" i="3"/>
  <c r="AF167" i="3" s="1"/>
  <c r="M167" i="3"/>
  <c r="R167" i="3" s="1"/>
  <c r="Y166" i="3"/>
  <c r="U166" i="3"/>
  <c r="T166" i="3"/>
  <c r="S166" i="3"/>
  <c r="Q166" i="3"/>
  <c r="AG166" i="3" s="1"/>
  <c r="M166" i="3"/>
  <c r="R166" i="3" s="1"/>
  <c r="Y165" i="3"/>
  <c r="T165" i="3"/>
  <c r="S165" i="3"/>
  <c r="Q165" i="3"/>
  <c r="AG165" i="3" s="1"/>
  <c r="U165" i="3"/>
  <c r="M165" i="3"/>
  <c r="R165" i="3" s="1"/>
  <c r="Y164" i="3"/>
  <c r="T164" i="3"/>
  <c r="S164" i="3"/>
  <c r="Q164" i="3"/>
  <c r="U164" i="3"/>
  <c r="M164" i="3"/>
  <c r="R164" i="3" s="1"/>
  <c r="Y163" i="3"/>
  <c r="U163" i="3"/>
  <c r="T163" i="3"/>
  <c r="S163" i="3"/>
  <c r="Q163" i="3"/>
  <c r="AF163" i="3" s="1"/>
  <c r="M163" i="3"/>
  <c r="R163" i="3" s="1"/>
  <c r="Y162" i="3"/>
  <c r="T162" i="3"/>
  <c r="S162" i="3"/>
  <c r="Q162" i="3"/>
  <c r="AG162" i="3" s="1"/>
  <c r="U162" i="3"/>
  <c r="M162" i="3"/>
  <c r="R162" i="3" s="1"/>
  <c r="Y161" i="3"/>
  <c r="T161" i="3"/>
  <c r="S161" i="3"/>
  <c r="Q161" i="3"/>
  <c r="AF161" i="3" s="1"/>
  <c r="U161" i="3"/>
  <c r="M161" i="3"/>
  <c r="R161" i="3" s="1"/>
  <c r="Y160" i="3"/>
  <c r="U160" i="3"/>
  <c r="T160" i="3"/>
  <c r="S160" i="3"/>
  <c r="Q160" i="3"/>
  <c r="AG160" i="3" s="1"/>
  <c r="M160" i="3"/>
  <c r="R160" i="3" s="1"/>
  <c r="Y159" i="3"/>
  <c r="T159" i="3"/>
  <c r="S159" i="3"/>
  <c r="Q159" i="3"/>
  <c r="AG159" i="3" s="1"/>
  <c r="U159" i="3"/>
  <c r="M159" i="3"/>
  <c r="R159" i="3" s="1"/>
  <c r="Y158" i="3"/>
  <c r="U158" i="3"/>
  <c r="T158" i="3"/>
  <c r="S158" i="3"/>
  <c r="Q158" i="3"/>
  <c r="AF158" i="3" s="1"/>
  <c r="M158" i="3"/>
  <c r="R158" i="3" s="1"/>
  <c r="Y157" i="3"/>
  <c r="U157" i="3"/>
  <c r="T157" i="3"/>
  <c r="S157" i="3"/>
  <c r="Q157" i="3"/>
  <c r="AF157" i="3" s="1"/>
  <c r="M157" i="3"/>
  <c r="R157" i="3" s="1"/>
  <c r="Y156" i="3"/>
  <c r="T156" i="3"/>
  <c r="S156" i="3"/>
  <c r="Q156" i="3"/>
  <c r="AG156" i="3" s="1"/>
  <c r="U156" i="3"/>
  <c r="M156" i="3"/>
  <c r="R156" i="3" s="1"/>
  <c r="Y155" i="3"/>
  <c r="T155" i="3"/>
  <c r="S155" i="3"/>
  <c r="Q155" i="3"/>
  <c r="AG155" i="3" s="1"/>
  <c r="U155" i="3"/>
  <c r="M155" i="3"/>
  <c r="R155" i="3" s="1"/>
  <c r="Y154" i="3"/>
  <c r="T154" i="3"/>
  <c r="S154" i="3"/>
  <c r="Q154" i="3"/>
  <c r="AG154" i="3" s="1"/>
  <c r="U154" i="3"/>
  <c r="M154" i="3"/>
  <c r="R154" i="3" s="1"/>
  <c r="Y153" i="3"/>
  <c r="T153" i="3"/>
  <c r="S153" i="3"/>
  <c r="R153" i="3"/>
  <c r="Q153" i="3"/>
  <c r="AF153" i="3" s="1"/>
  <c r="U153" i="3"/>
  <c r="M153" i="3"/>
  <c r="Y152" i="3"/>
  <c r="T152" i="3"/>
  <c r="S152" i="3"/>
  <c r="Q152" i="3"/>
  <c r="AG152" i="3" s="1"/>
  <c r="U152" i="3"/>
  <c r="M152" i="3"/>
  <c r="R152" i="3" s="1"/>
  <c r="Y151" i="3"/>
  <c r="U151" i="3"/>
  <c r="T151" i="3"/>
  <c r="S151" i="3"/>
  <c r="Q151" i="3"/>
  <c r="AG151" i="3" s="1"/>
  <c r="M151" i="3"/>
  <c r="R151" i="3" s="1"/>
  <c r="Y150" i="3"/>
  <c r="T150" i="3"/>
  <c r="S150" i="3"/>
  <c r="Q150" i="3"/>
  <c r="AG150" i="3" s="1"/>
  <c r="U150" i="3"/>
  <c r="M150" i="3"/>
  <c r="R150" i="3" s="1"/>
  <c r="Y149" i="3"/>
  <c r="U149" i="3"/>
  <c r="T149" i="3"/>
  <c r="S149" i="3"/>
  <c r="Q149" i="3"/>
  <c r="AG149" i="3" s="1"/>
  <c r="M149" i="3"/>
  <c r="R149" i="3" s="1"/>
  <c r="Y148" i="3"/>
  <c r="U148" i="3"/>
  <c r="T148" i="3"/>
  <c r="S148" i="3"/>
  <c r="Q148" i="3"/>
  <c r="AG148" i="3" s="1"/>
  <c r="M148" i="3"/>
  <c r="R148" i="3" s="1"/>
  <c r="Y147" i="3"/>
  <c r="T147" i="3"/>
  <c r="S147" i="3"/>
  <c r="Q147" i="3"/>
  <c r="AG147" i="3" s="1"/>
  <c r="U147" i="3"/>
  <c r="M147" i="3"/>
  <c r="R147" i="3" s="1"/>
  <c r="Y146" i="3"/>
  <c r="T146" i="3"/>
  <c r="S146" i="3"/>
  <c r="Q146" i="3"/>
  <c r="AG146" i="3" s="1"/>
  <c r="U146" i="3"/>
  <c r="M146" i="3"/>
  <c r="R146" i="3" s="1"/>
  <c r="Y145" i="3"/>
  <c r="T145" i="3"/>
  <c r="S145" i="3"/>
  <c r="Q145" i="3"/>
  <c r="AG145" i="3" s="1"/>
  <c r="U145" i="3"/>
  <c r="M145" i="3"/>
  <c r="R145" i="3" s="1"/>
  <c r="Y144" i="3"/>
  <c r="T144" i="3"/>
  <c r="S144" i="3"/>
  <c r="Q144" i="3"/>
  <c r="AF144" i="3" s="1"/>
  <c r="U144" i="3"/>
  <c r="M144" i="3"/>
  <c r="R144" i="3" s="1"/>
  <c r="Y143" i="3"/>
  <c r="T143" i="3"/>
  <c r="S143" i="3"/>
  <c r="Q143" i="3"/>
  <c r="AG143" i="3" s="1"/>
  <c r="U143" i="3"/>
  <c r="M143" i="3"/>
  <c r="R143" i="3" s="1"/>
  <c r="Y142" i="3"/>
  <c r="U142" i="3"/>
  <c r="T142" i="3"/>
  <c r="S142" i="3"/>
  <c r="Q142" i="3"/>
  <c r="AG142" i="3" s="1"/>
  <c r="M142" i="3"/>
  <c r="R142" i="3" s="1"/>
  <c r="Y141" i="3"/>
  <c r="T141" i="3"/>
  <c r="S141" i="3"/>
  <c r="Q141" i="3"/>
  <c r="AF141" i="3" s="1"/>
  <c r="U141" i="3"/>
  <c r="M141" i="3"/>
  <c r="R141" i="3" s="1"/>
  <c r="Y140" i="3"/>
  <c r="U140" i="3"/>
  <c r="T140" i="3"/>
  <c r="S140" i="3"/>
  <c r="Q140" i="3"/>
  <c r="AG140" i="3" s="1"/>
  <c r="M140" i="3"/>
  <c r="R140" i="3" s="1"/>
  <c r="Y139" i="3"/>
  <c r="U139" i="3"/>
  <c r="T139" i="3"/>
  <c r="S139" i="3"/>
  <c r="Q139" i="3"/>
  <c r="AF139" i="3" s="1"/>
  <c r="M139" i="3"/>
  <c r="R139" i="3" s="1"/>
  <c r="Y138" i="3"/>
  <c r="T138" i="3"/>
  <c r="S138" i="3"/>
  <c r="Q138" i="3"/>
  <c r="AG138" i="3" s="1"/>
  <c r="U138" i="3"/>
  <c r="M138" i="3"/>
  <c r="R138" i="3" s="1"/>
  <c r="Y137" i="3"/>
  <c r="T137" i="3"/>
  <c r="S137" i="3"/>
  <c r="Q137" i="3"/>
  <c r="AG137" i="3" s="1"/>
  <c r="U137" i="3"/>
  <c r="M137" i="3"/>
  <c r="R137" i="3" s="1"/>
  <c r="Y136" i="3"/>
  <c r="T136" i="3"/>
  <c r="S136" i="3"/>
  <c r="Q136" i="3"/>
  <c r="AG136" i="3" s="1"/>
  <c r="U136" i="3"/>
  <c r="M136" i="3"/>
  <c r="R136" i="3" s="1"/>
  <c r="Y135" i="3"/>
  <c r="T135" i="3"/>
  <c r="S135" i="3"/>
  <c r="R135" i="3"/>
  <c r="Q135" i="3"/>
  <c r="U135" i="3"/>
  <c r="M135" i="3"/>
  <c r="U252" i="3"/>
  <c r="T252" i="3"/>
  <c r="S252" i="3"/>
  <c r="Q252" i="3"/>
  <c r="AG252" i="3" s="1"/>
  <c r="M252" i="3"/>
  <c r="R252" i="3" s="1"/>
  <c r="T251" i="3"/>
  <c r="S251" i="3"/>
  <c r="Q251" i="3"/>
  <c r="AG251" i="3" s="1"/>
  <c r="U251" i="3"/>
  <c r="M251" i="3"/>
  <c r="R251" i="3" s="1"/>
  <c r="T250" i="3"/>
  <c r="S250" i="3"/>
  <c r="Q250" i="3"/>
  <c r="AG250" i="3" s="1"/>
  <c r="U250" i="3"/>
  <c r="M250" i="3"/>
  <c r="R250" i="3" s="1"/>
  <c r="T249" i="3"/>
  <c r="S249" i="3"/>
  <c r="Q249" i="3"/>
  <c r="AG249" i="3" s="1"/>
  <c r="U249" i="3"/>
  <c r="M249" i="3"/>
  <c r="R249" i="3" s="1"/>
  <c r="T248" i="3"/>
  <c r="S248" i="3"/>
  <c r="Q248" i="3"/>
  <c r="AG248" i="3" s="1"/>
  <c r="U248" i="3"/>
  <c r="M248" i="3"/>
  <c r="R248" i="3" s="1"/>
  <c r="U247" i="3"/>
  <c r="T247" i="3"/>
  <c r="S247" i="3"/>
  <c r="Q247" i="3"/>
  <c r="AG247" i="3" s="1"/>
  <c r="M247" i="3"/>
  <c r="R247" i="3" s="1"/>
  <c r="T246" i="3"/>
  <c r="S246" i="3"/>
  <c r="Q246" i="3"/>
  <c r="AG246" i="3" s="1"/>
  <c r="U246" i="3"/>
  <c r="M246" i="3"/>
  <c r="R246" i="3" s="1"/>
  <c r="T245" i="3"/>
  <c r="S245" i="3"/>
  <c r="Q245" i="3"/>
  <c r="U245" i="3"/>
  <c r="M245" i="3"/>
  <c r="R245" i="3" s="1"/>
  <c r="U244" i="3"/>
  <c r="T244" i="3"/>
  <c r="S244" i="3"/>
  <c r="Q244" i="3"/>
  <c r="M244" i="3"/>
  <c r="R244" i="3" s="1"/>
  <c r="T243" i="3"/>
  <c r="S243" i="3"/>
  <c r="Q243" i="3"/>
  <c r="AG243" i="3" s="1"/>
  <c r="U243" i="3"/>
  <c r="M243" i="3"/>
  <c r="R243" i="3" s="1"/>
  <c r="U242" i="3"/>
  <c r="T242" i="3"/>
  <c r="S242" i="3"/>
  <c r="Q242" i="3"/>
  <c r="AG242" i="3" s="1"/>
  <c r="M242" i="3"/>
  <c r="R242" i="3" s="1"/>
  <c r="T241" i="3"/>
  <c r="S241" i="3"/>
  <c r="Q241" i="3"/>
  <c r="AF241" i="3" s="1"/>
  <c r="U241" i="3"/>
  <c r="M241" i="3"/>
  <c r="R241" i="3" s="1"/>
  <c r="U240" i="3"/>
  <c r="T240" i="3"/>
  <c r="S240" i="3"/>
  <c r="R240" i="3"/>
  <c r="Q240" i="3"/>
  <c r="AG240" i="3" s="1"/>
  <c r="M240" i="3"/>
  <c r="T239" i="3"/>
  <c r="S239" i="3"/>
  <c r="Q239" i="3"/>
  <c r="AG239" i="3" s="1"/>
  <c r="U239" i="3"/>
  <c r="M239" i="3"/>
  <c r="R239" i="3" s="1"/>
  <c r="T238" i="3"/>
  <c r="S238" i="3"/>
  <c r="Q238" i="3"/>
  <c r="AG238" i="3" s="1"/>
  <c r="U238" i="3"/>
  <c r="M238" i="3"/>
  <c r="R238" i="3" s="1"/>
  <c r="T237" i="3"/>
  <c r="S237" i="3"/>
  <c r="Q237" i="3"/>
  <c r="AF237" i="3" s="1"/>
  <c r="U237" i="3"/>
  <c r="M237" i="3"/>
  <c r="R237" i="3" s="1"/>
  <c r="T236" i="3"/>
  <c r="S236" i="3"/>
  <c r="Q236" i="3"/>
  <c r="AF236" i="3" s="1"/>
  <c r="U236" i="3"/>
  <c r="M236" i="3"/>
  <c r="R236" i="3" s="1"/>
  <c r="T235" i="3"/>
  <c r="S235" i="3"/>
  <c r="Q235" i="3"/>
  <c r="AG235" i="3" s="1"/>
  <c r="U235" i="3"/>
  <c r="M235" i="3"/>
  <c r="R235" i="3" s="1"/>
  <c r="T234" i="3"/>
  <c r="S234" i="3"/>
  <c r="Q234" i="3"/>
  <c r="AG234" i="3" s="1"/>
  <c r="U234" i="3"/>
  <c r="M234" i="3"/>
  <c r="R234" i="3" s="1"/>
  <c r="T233" i="3"/>
  <c r="S233" i="3"/>
  <c r="Q233" i="3"/>
  <c r="AG233" i="3" s="1"/>
  <c r="U233" i="3"/>
  <c r="M233" i="3"/>
  <c r="R233" i="3" s="1"/>
  <c r="T232" i="3"/>
  <c r="S232" i="3"/>
  <c r="Q232" i="3"/>
  <c r="AG232" i="3" s="1"/>
  <c r="U232" i="3"/>
  <c r="M232" i="3"/>
  <c r="R232" i="3" s="1"/>
  <c r="T231" i="3"/>
  <c r="S231" i="3"/>
  <c r="Q231" i="3"/>
  <c r="AG231" i="3" s="1"/>
  <c r="U231" i="3"/>
  <c r="M231" i="3"/>
  <c r="R231" i="3" s="1"/>
  <c r="T230" i="3"/>
  <c r="S230" i="3"/>
  <c r="Q230" i="3"/>
  <c r="AF230" i="3" s="1"/>
  <c r="U230" i="3"/>
  <c r="M230" i="3"/>
  <c r="R230" i="3" s="1"/>
  <c r="T229" i="3"/>
  <c r="S229" i="3"/>
  <c r="Q229" i="3"/>
  <c r="AG229" i="3" s="1"/>
  <c r="U229" i="3"/>
  <c r="M229" i="3"/>
  <c r="R229" i="3" s="1"/>
  <c r="T228" i="3"/>
  <c r="S228" i="3"/>
  <c r="Q228" i="3"/>
  <c r="AG228" i="3" s="1"/>
  <c r="U228" i="3"/>
  <c r="M228" i="3"/>
  <c r="R228" i="3" s="1"/>
  <c r="T227" i="3"/>
  <c r="S227" i="3"/>
  <c r="Q227" i="3"/>
  <c r="AG227" i="3" s="1"/>
  <c r="U227" i="3"/>
  <c r="M227" i="3"/>
  <c r="R227" i="3" s="1"/>
  <c r="T226" i="3"/>
  <c r="S226" i="3"/>
  <c r="Q226" i="3"/>
  <c r="AF226" i="3" s="1"/>
  <c r="U226" i="3"/>
  <c r="M226" i="3"/>
  <c r="R226" i="3" s="1"/>
  <c r="T225" i="3"/>
  <c r="S225" i="3"/>
  <c r="Q225" i="3"/>
  <c r="AG225" i="3" s="1"/>
  <c r="U225" i="3"/>
  <c r="M225" i="3"/>
  <c r="R225" i="3" s="1"/>
  <c r="T224" i="3"/>
  <c r="S224" i="3"/>
  <c r="Q224" i="3"/>
  <c r="AG224" i="3" s="1"/>
  <c r="U224" i="3"/>
  <c r="M224" i="3"/>
  <c r="R224" i="3" s="1"/>
  <c r="T223" i="3"/>
  <c r="S223" i="3"/>
  <c r="Q223" i="3"/>
  <c r="U223" i="3"/>
  <c r="M223" i="3"/>
  <c r="R223" i="3" s="1"/>
  <c r="T222" i="3"/>
  <c r="S222" i="3"/>
  <c r="Q222" i="3"/>
  <c r="AF222" i="3" s="1"/>
  <c r="P222" i="3"/>
  <c r="U222" i="3" s="1"/>
  <c r="M222" i="3"/>
  <c r="R222" i="3" s="1"/>
  <c r="T221" i="3"/>
  <c r="S221" i="3"/>
  <c r="Q221" i="3"/>
  <c r="AG221" i="3" s="1"/>
  <c r="P221" i="3"/>
  <c r="U221" i="3" s="1"/>
  <c r="M221" i="3"/>
  <c r="R221" i="3" s="1"/>
  <c r="T220" i="3"/>
  <c r="S220" i="3"/>
  <c r="Q220" i="3"/>
  <c r="AG220" i="3" s="1"/>
  <c r="P220" i="3"/>
  <c r="U220" i="3" s="1"/>
  <c r="M220" i="3"/>
  <c r="R220" i="3" s="1"/>
  <c r="T219" i="3"/>
  <c r="S219" i="3"/>
  <c r="Q219" i="3"/>
  <c r="AG219" i="3" s="1"/>
  <c r="P219" i="3"/>
  <c r="U219" i="3" s="1"/>
  <c r="M219" i="3"/>
  <c r="R219" i="3" s="1"/>
  <c r="T218" i="3"/>
  <c r="S218" i="3"/>
  <c r="Q218" i="3"/>
  <c r="AG218" i="3" s="1"/>
  <c r="P218" i="3"/>
  <c r="U218" i="3" s="1"/>
  <c r="M218" i="3"/>
  <c r="R218" i="3" s="1"/>
  <c r="T217" i="3"/>
  <c r="S217" i="3"/>
  <c r="Q217" i="3"/>
  <c r="AG217" i="3" s="1"/>
  <c r="P217" i="3"/>
  <c r="U217" i="3" s="1"/>
  <c r="M217" i="3"/>
  <c r="R217" i="3" s="1"/>
  <c r="T216" i="3"/>
  <c r="S216" i="3"/>
  <c r="Q216" i="3"/>
  <c r="AG216" i="3" s="1"/>
  <c r="P216" i="3"/>
  <c r="U216" i="3" s="1"/>
  <c r="M216" i="3"/>
  <c r="R216" i="3" s="1"/>
  <c r="T215" i="3"/>
  <c r="S215" i="3"/>
  <c r="Q215" i="3"/>
  <c r="AG215" i="3" s="1"/>
  <c r="P215" i="3"/>
  <c r="U215" i="3" s="1"/>
  <c r="M215" i="3"/>
  <c r="R215" i="3" s="1"/>
  <c r="T214" i="3"/>
  <c r="S214" i="3"/>
  <c r="Q214" i="3"/>
  <c r="P214" i="3"/>
  <c r="U214" i="3" s="1"/>
  <c r="M214" i="3"/>
  <c r="R214" i="3" s="1"/>
  <c r="T213" i="3"/>
  <c r="S213" i="3"/>
  <c r="Q213" i="3"/>
  <c r="AG213" i="3" s="1"/>
  <c r="P213" i="3"/>
  <c r="U213" i="3" s="1"/>
  <c r="M213" i="3"/>
  <c r="R213" i="3" s="1"/>
  <c r="Y134" i="3"/>
  <c r="T134" i="3"/>
  <c r="S134" i="3"/>
  <c r="Q134" i="3"/>
  <c r="AG134" i="3" s="1"/>
  <c r="U134" i="3"/>
  <c r="M134" i="3"/>
  <c r="R134" i="3" s="1"/>
  <c r="Y133" i="3"/>
  <c r="U133" i="3"/>
  <c r="T133" i="3"/>
  <c r="S133" i="3"/>
  <c r="Q133" i="3"/>
  <c r="AG133" i="3" s="1"/>
  <c r="M133" i="3"/>
  <c r="R133" i="3" s="1"/>
  <c r="Y132" i="3"/>
  <c r="T132" i="3"/>
  <c r="S132" i="3"/>
  <c r="Q132" i="3"/>
  <c r="AG132" i="3" s="1"/>
  <c r="U132" i="3"/>
  <c r="M132" i="3"/>
  <c r="R132" i="3" s="1"/>
  <c r="Y131" i="3"/>
  <c r="T131" i="3"/>
  <c r="S131" i="3"/>
  <c r="Q131" i="3"/>
  <c r="AG131" i="3" s="1"/>
  <c r="U131" i="3"/>
  <c r="M131" i="3"/>
  <c r="R131" i="3" s="1"/>
  <c r="Y130" i="3"/>
  <c r="U130" i="3"/>
  <c r="T130" i="3"/>
  <c r="S130" i="3"/>
  <c r="Q130" i="3"/>
  <c r="AG130" i="3" s="1"/>
  <c r="M130" i="3"/>
  <c r="R130" i="3" s="1"/>
  <c r="Y129" i="3"/>
  <c r="T129" i="3"/>
  <c r="S129" i="3"/>
  <c r="Q129" i="3"/>
  <c r="AG129" i="3" s="1"/>
  <c r="U129" i="3"/>
  <c r="M129" i="3"/>
  <c r="R129" i="3" s="1"/>
  <c r="Y128" i="3"/>
  <c r="T128" i="3"/>
  <c r="S128" i="3"/>
  <c r="Q128" i="3"/>
  <c r="AG128" i="3" s="1"/>
  <c r="U128" i="3"/>
  <c r="M128" i="3"/>
  <c r="R128" i="3" s="1"/>
  <c r="Y127" i="3"/>
  <c r="U127" i="3"/>
  <c r="T127" i="3"/>
  <c r="S127" i="3"/>
  <c r="Q127" i="3"/>
  <c r="AG127" i="3" s="1"/>
  <c r="M127" i="3"/>
  <c r="R127" i="3" s="1"/>
  <c r="Y126" i="3"/>
  <c r="T126" i="3"/>
  <c r="S126" i="3"/>
  <c r="R126" i="3"/>
  <c r="Q126" i="3"/>
  <c r="AG126" i="3" s="1"/>
  <c r="U126" i="3"/>
  <c r="M126" i="3"/>
  <c r="Y125" i="3"/>
  <c r="T125" i="3"/>
  <c r="S125" i="3"/>
  <c r="Q125" i="3"/>
  <c r="AG125" i="3" s="1"/>
  <c r="U125" i="3"/>
  <c r="M125" i="3"/>
  <c r="R125" i="3" s="1"/>
  <c r="Y124" i="3"/>
  <c r="T124" i="3"/>
  <c r="S124" i="3"/>
  <c r="Q124" i="3"/>
  <c r="AG124" i="3" s="1"/>
  <c r="U124" i="3"/>
  <c r="M124" i="3"/>
  <c r="R124" i="3" s="1"/>
  <c r="Y123" i="3"/>
  <c r="T123" i="3"/>
  <c r="S123" i="3"/>
  <c r="Q123" i="3"/>
  <c r="AG123" i="3" s="1"/>
  <c r="U123" i="3"/>
  <c r="M123" i="3"/>
  <c r="R123" i="3" s="1"/>
  <c r="Y122" i="3"/>
  <c r="T122" i="3"/>
  <c r="S122" i="3"/>
  <c r="Q122" i="3"/>
  <c r="AG122" i="3" s="1"/>
  <c r="U122" i="3"/>
  <c r="M122" i="3"/>
  <c r="R122" i="3" s="1"/>
  <c r="Y121" i="3"/>
  <c r="T121" i="3"/>
  <c r="S121" i="3"/>
  <c r="Q121" i="3"/>
  <c r="AG121" i="3" s="1"/>
  <c r="U121" i="3"/>
  <c r="M121" i="3"/>
  <c r="R121" i="3" s="1"/>
  <c r="Y120" i="3"/>
  <c r="T120" i="3"/>
  <c r="S120" i="3"/>
  <c r="Q120" i="3"/>
  <c r="AG120" i="3" s="1"/>
  <c r="U120" i="3"/>
  <c r="M120" i="3"/>
  <c r="R120" i="3" s="1"/>
  <c r="Y119" i="3"/>
  <c r="T119" i="3"/>
  <c r="S119" i="3"/>
  <c r="Q119" i="3"/>
  <c r="AG119" i="3" s="1"/>
  <c r="U119" i="3"/>
  <c r="M119" i="3"/>
  <c r="R119" i="3" s="1"/>
  <c r="Y118" i="3"/>
  <c r="T118" i="3"/>
  <c r="S118" i="3"/>
  <c r="Q118" i="3"/>
  <c r="AG118" i="3" s="1"/>
  <c r="U118" i="3"/>
  <c r="M118" i="3"/>
  <c r="R118" i="3" s="1"/>
  <c r="Y117" i="3"/>
  <c r="T117" i="3"/>
  <c r="S117" i="3"/>
  <c r="Q117" i="3"/>
  <c r="AG117" i="3" s="1"/>
  <c r="U117" i="3"/>
  <c r="M117" i="3"/>
  <c r="R117" i="3" s="1"/>
  <c r="Y116" i="3"/>
  <c r="T116" i="3"/>
  <c r="S116" i="3"/>
  <c r="Q116" i="3"/>
  <c r="AG116" i="3" s="1"/>
  <c r="U116" i="3"/>
  <c r="M116" i="3"/>
  <c r="R116" i="3" s="1"/>
  <c r="Y115" i="3"/>
  <c r="U115" i="3"/>
  <c r="T115" i="3"/>
  <c r="S115" i="3"/>
  <c r="Q115" i="3"/>
  <c r="AG115" i="3" s="1"/>
  <c r="M115" i="3"/>
  <c r="R115" i="3" s="1"/>
  <c r="Y114" i="3"/>
  <c r="T114" i="3"/>
  <c r="S114" i="3"/>
  <c r="Q114" i="3"/>
  <c r="AG114" i="3" s="1"/>
  <c r="U114" i="3"/>
  <c r="M114" i="3"/>
  <c r="R114" i="3" s="1"/>
  <c r="Y113" i="3"/>
  <c r="T113" i="3"/>
  <c r="S113" i="3"/>
  <c r="Q113" i="3"/>
  <c r="AG113" i="3" s="1"/>
  <c r="U113" i="3"/>
  <c r="M113" i="3"/>
  <c r="R113" i="3" s="1"/>
  <c r="Y112" i="3"/>
  <c r="U112" i="3"/>
  <c r="T112" i="3"/>
  <c r="S112" i="3"/>
  <c r="Q112" i="3"/>
  <c r="AF112" i="3" s="1"/>
  <c r="M112" i="3"/>
  <c r="R112" i="3" s="1"/>
  <c r="Y111" i="3"/>
  <c r="T111" i="3"/>
  <c r="S111" i="3"/>
  <c r="Q111" i="3"/>
  <c r="AG111" i="3" s="1"/>
  <c r="U111" i="3"/>
  <c r="M111" i="3"/>
  <c r="R111" i="3" s="1"/>
  <c r="Y110" i="3"/>
  <c r="T110" i="3"/>
  <c r="S110" i="3"/>
  <c r="Q110" i="3"/>
  <c r="AG110" i="3" s="1"/>
  <c r="U110" i="3"/>
  <c r="M110" i="3"/>
  <c r="R110" i="3" s="1"/>
  <c r="Y109" i="3"/>
  <c r="U109" i="3"/>
  <c r="T109" i="3"/>
  <c r="S109" i="3"/>
  <c r="Q109" i="3"/>
  <c r="AG109" i="3" s="1"/>
  <c r="M109" i="3"/>
  <c r="R109" i="3" s="1"/>
  <c r="Y108" i="3"/>
  <c r="T108" i="3"/>
  <c r="S108" i="3"/>
  <c r="R108" i="3"/>
  <c r="Q108" i="3"/>
  <c r="AG108" i="3" s="1"/>
  <c r="U108" i="3"/>
  <c r="M108" i="3"/>
  <c r="Y107" i="3"/>
  <c r="T107" i="3"/>
  <c r="S107" i="3"/>
  <c r="Q107" i="3"/>
  <c r="AG107" i="3" s="1"/>
  <c r="U107" i="3"/>
  <c r="M107" i="3"/>
  <c r="R107" i="3" s="1"/>
  <c r="Y106" i="3"/>
  <c r="T106" i="3"/>
  <c r="S106" i="3"/>
  <c r="Q106" i="3"/>
  <c r="AG106" i="3" s="1"/>
  <c r="U106" i="3"/>
  <c r="M106" i="3"/>
  <c r="R106" i="3" s="1"/>
  <c r="Y105" i="3"/>
  <c r="T105" i="3"/>
  <c r="S105" i="3"/>
  <c r="Q105" i="3"/>
  <c r="AG105" i="3" s="1"/>
  <c r="U105" i="3"/>
  <c r="M105" i="3"/>
  <c r="R105" i="3" s="1"/>
  <c r="Y104" i="3"/>
  <c r="T104" i="3"/>
  <c r="S104" i="3"/>
  <c r="Q104" i="3"/>
  <c r="AG104" i="3" s="1"/>
  <c r="U104" i="3"/>
  <c r="M104" i="3"/>
  <c r="R104" i="3" s="1"/>
  <c r="Y103" i="3"/>
  <c r="T103" i="3"/>
  <c r="S103" i="3"/>
  <c r="Q103" i="3"/>
  <c r="AG103" i="3" s="1"/>
  <c r="U103" i="3"/>
  <c r="M103" i="3"/>
  <c r="R103" i="3" s="1"/>
  <c r="Y102" i="3"/>
  <c r="T102" i="3"/>
  <c r="S102" i="3"/>
  <c r="Q102" i="3"/>
  <c r="AG102" i="3" s="1"/>
  <c r="U102" i="3"/>
  <c r="M102" i="3"/>
  <c r="R102" i="3" s="1"/>
  <c r="Y101" i="3"/>
  <c r="T101" i="3"/>
  <c r="S101" i="3"/>
  <c r="Q101" i="3"/>
  <c r="AG101" i="3" s="1"/>
  <c r="U101" i="3"/>
  <c r="M101" i="3"/>
  <c r="R101" i="3" s="1"/>
  <c r="Y100" i="3"/>
  <c r="U100" i="3"/>
  <c r="T100" i="3"/>
  <c r="S100" i="3"/>
  <c r="Q100" i="3"/>
  <c r="AG100" i="3" s="1"/>
  <c r="M100" i="3"/>
  <c r="R100" i="3" s="1"/>
  <c r="Y99" i="3"/>
  <c r="T99" i="3"/>
  <c r="S99" i="3"/>
  <c r="Q99" i="3"/>
  <c r="AG99" i="3" s="1"/>
  <c r="U99" i="3"/>
  <c r="M99" i="3"/>
  <c r="R99" i="3" s="1"/>
  <c r="Y98" i="3"/>
  <c r="T98" i="3"/>
  <c r="S98" i="3"/>
  <c r="Q98" i="3"/>
  <c r="AG98" i="3" s="1"/>
  <c r="U98" i="3"/>
  <c r="M98" i="3"/>
  <c r="R98" i="3" s="1"/>
  <c r="Y97" i="3"/>
  <c r="U97" i="3"/>
  <c r="T97" i="3"/>
  <c r="S97" i="3"/>
  <c r="Q97" i="3"/>
  <c r="AG97" i="3" s="1"/>
  <c r="M97" i="3"/>
  <c r="R97" i="3" s="1"/>
  <c r="Y96" i="3"/>
  <c r="T96" i="3"/>
  <c r="S96" i="3"/>
  <c r="Q96" i="3"/>
  <c r="AG96" i="3" s="1"/>
  <c r="U96" i="3"/>
  <c r="M96" i="3"/>
  <c r="R96" i="3" s="1"/>
  <c r="Y95" i="3"/>
  <c r="T95" i="3"/>
  <c r="S95" i="3"/>
  <c r="Q95" i="3"/>
  <c r="AG95" i="3" s="1"/>
  <c r="U95" i="3"/>
  <c r="M95" i="3"/>
  <c r="R95" i="3" s="1"/>
  <c r="Y94" i="3"/>
  <c r="T94" i="3"/>
  <c r="S94" i="3"/>
  <c r="Q94" i="3"/>
  <c r="AG94" i="3" s="1"/>
  <c r="U94" i="3"/>
  <c r="M94" i="3"/>
  <c r="R94" i="3" s="1"/>
  <c r="Y93" i="3"/>
  <c r="T93" i="3"/>
  <c r="S93" i="3"/>
  <c r="Q93" i="3"/>
  <c r="AG93" i="3" s="1"/>
  <c r="U93" i="3"/>
  <c r="M93" i="3"/>
  <c r="R93" i="3" s="1"/>
  <c r="Y92" i="3"/>
  <c r="T92" i="3"/>
  <c r="S92" i="3"/>
  <c r="Q92" i="3"/>
  <c r="AF92" i="3" s="1"/>
  <c r="U92" i="3"/>
  <c r="M92" i="3"/>
  <c r="R92" i="3" s="1"/>
  <c r="Y91" i="3"/>
  <c r="T91" i="3"/>
  <c r="S91" i="3"/>
  <c r="Q91" i="3"/>
  <c r="AG91" i="3" s="1"/>
  <c r="U91" i="3"/>
  <c r="M91" i="3"/>
  <c r="R91" i="3" s="1"/>
  <c r="Y90" i="3"/>
  <c r="T90" i="3"/>
  <c r="S90" i="3"/>
  <c r="R90" i="3"/>
  <c r="Q90" i="3"/>
  <c r="AG90" i="3" s="1"/>
  <c r="U90" i="3"/>
  <c r="M90" i="3"/>
  <c r="Y89" i="3"/>
  <c r="T89" i="3"/>
  <c r="S89" i="3"/>
  <c r="Q89" i="3"/>
  <c r="AG89" i="3" s="1"/>
  <c r="U89" i="3"/>
  <c r="M89" i="3"/>
  <c r="R89" i="3" s="1"/>
  <c r="Y88" i="3"/>
  <c r="U88" i="3"/>
  <c r="T88" i="3"/>
  <c r="S88" i="3"/>
  <c r="Q88" i="3"/>
  <c r="AG88" i="3" s="1"/>
  <c r="M88" i="3"/>
  <c r="R88" i="3" s="1"/>
  <c r="Y87" i="3"/>
  <c r="T87" i="3"/>
  <c r="S87" i="3"/>
  <c r="Q87" i="3"/>
  <c r="AF87" i="3" s="1"/>
  <c r="U87" i="3"/>
  <c r="M87" i="3"/>
  <c r="R87" i="3" s="1"/>
  <c r="Y86" i="3"/>
  <c r="T86" i="3"/>
  <c r="S86" i="3"/>
  <c r="Q86" i="3"/>
  <c r="AG86" i="3" s="1"/>
  <c r="U86" i="3"/>
  <c r="M86" i="3"/>
  <c r="R86" i="3" s="1"/>
  <c r="Y85" i="3"/>
  <c r="T85" i="3"/>
  <c r="S85" i="3"/>
  <c r="Q85" i="3"/>
  <c r="AG85" i="3" s="1"/>
  <c r="U85" i="3"/>
  <c r="M85" i="3"/>
  <c r="R85" i="3" s="1"/>
  <c r="Y84" i="3"/>
  <c r="T84" i="3"/>
  <c r="S84" i="3"/>
  <c r="Q84" i="3"/>
  <c r="AG84" i="3" s="1"/>
  <c r="U84" i="3"/>
  <c r="M84" i="3"/>
  <c r="R84" i="3" s="1"/>
  <c r="Y83" i="3"/>
  <c r="T83" i="3"/>
  <c r="S83" i="3"/>
  <c r="Q83" i="3"/>
  <c r="AG83" i="3" s="1"/>
  <c r="U83" i="3"/>
  <c r="M83" i="3"/>
  <c r="R83" i="3" s="1"/>
  <c r="Y82" i="3"/>
  <c r="T82" i="3"/>
  <c r="S82" i="3"/>
  <c r="Q82" i="3"/>
  <c r="AG82" i="3" s="1"/>
  <c r="U82" i="3"/>
  <c r="M82" i="3"/>
  <c r="R82" i="3" s="1"/>
  <c r="Y81" i="3"/>
  <c r="U81" i="3"/>
  <c r="T81" i="3"/>
  <c r="S81" i="3"/>
  <c r="Q81" i="3"/>
  <c r="AG81" i="3" s="1"/>
  <c r="M81" i="3"/>
  <c r="R81" i="3" s="1"/>
  <c r="Y80" i="3"/>
  <c r="T80" i="3"/>
  <c r="S80" i="3"/>
  <c r="Q80" i="3"/>
  <c r="AG80" i="3" s="1"/>
  <c r="U80" i="3"/>
  <c r="M80" i="3"/>
  <c r="R80" i="3" s="1"/>
  <c r="Y79" i="3"/>
  <c r="T79" i="3"/>
  <c r="S79" i="3"/>
  <c r="Q79" i="3"/>
  <c r="AG79" i="3" s="1"/>
  <c r="U79" i="3"/>
  <c r="M79" i="3"/>
  <c r="R79" i="3" s="1"/>
  <c r="Y78" i="3"/>
  <c r="U78" i="3"/>
  <c r="T78" i="3"/>
  <c r="S78" i="3"/>
  <c r="Q78" i="3"/>
  <c r="AG78" i="3" s="1"/>
  <c r="M78" i="3"/>
  <c r="R78" i="3" s="1"/>
  <c r="Y77" i="3"/>
  <c r="T77" i="3"/>
  <c r="S77" i="3"/>
  <c r="Q77" i="3"/>
  <c r="AG77" i="3" s="1"/>
  <c r="U77" i="3"/>
  <c r="M77" i="3"/>
  <c r="R77" i="3" s="1"/>
  <c r="Y76" i="3"/>
  <c r="T76" i="3"/>
  <c r="S76" i="3"/>
  <c r="Q76" i="3"/>
  <c r="AF76" i="3" s="1"/>
  <c r="U76" i="3"/>
  <c r="M76" i="3"/>
  <c r="R76" i="3" s="1"/>
  <c r="Y75" i="3"/>
  <c r="T75" i="3"/>
  <c r="S75" i="3"/>
  <c r="Q75" i="3"/>
  <c r="AG75" i="3" s="1"/>
  <c r="U75" i="3"/>
  <c r="M75" i="3"/>
  <c r="R75" i="3" s="1"/>
  <c r="Y74" i="3"/>
  <c r="T74" i="3"/>
  <c r="S74" i="3"/>
  <c r="Q74" i="3"/>
  <c r="AG74" i="3" s="1"/>
  <c r="U74" i="3"/>
  <c r="M74" i="3"/>
  <c r="R74" i="3" s="1"/>
  <c r="Y73" i="3"/>
  <c r="T73" i="3"/>
  <c r="S73" i="3"/>
  <c r="Q73" i="3"/>
  <c r="AG73" i="3" s="1"/>
  <c r="U73" i="3"/>
  <c r="M73" i="3"/>
  <c r="R73" i="3" s="1"/>
  <c r="Y72" i="3"/>
  <c r="U72" i="3"/>
  <c r="T72" i="3"/>
  <c r="S72" i="3"/>
  <c r="Q72" i="3"/>
  <c r="AG72" i="3" s="1"/>
  <c r="M72" i="3"/>
  <c r="R72" i="3" s="1"/>
  <c r="Y71" i="3"/>
  <c r="T71" i="3"/>
  <c r="S71" i="3"/>
  <c r="Q71" i="3"/>
  <c r="AG71" i="3" s="1"/>
  <c r="U71" i="3"/>
  <c r="M71" i="3"/>
  <c r="R71" i="3" s="1"/>
  <c r="Y70" i="3"/>
  <c r="T70" i="3"/>
  <c r="S70" i="3"/>
  <c r="Q70" i="3"/>
  <c r="AG70" i="3" s="1"/>
  <c r="U70" i="3"/>
  <c r="M70" i="3"/>
  <c r="R70" i="3" s="1"/>
  <c r="Y69" i="3"/>
  <c r="T69" i="3"/>
  <c r="S69" i="3"/>
  <c r="Q69" i="3"/>
  <c r="AG69" i="3" s="1"/>
  <c r="U69" i="3"/>
  <c r="M69" i="3"/>
  <c r="R69" i="3" s="1"/>
  <c r="Y68" i="3"/>
  <c r="T68" i="3"/>
  <c r="S68" i="3"/>
  <c r="R68" i="3"/>
  <c r="Q68" i="3"/>
  <c r="AG68" i="3" s="1"/>
  <c r="U68" i="3"/>
  <c r="M68" i="3"/>
  <c r="Y67" i="3"/>
  <c r="T67" i="3"/>
  <c r="S67" i="3"/>
  <c r="Q67" i="3"/>
  <c r="AF67" i="3" s="1"/>
  <c r="U67" i="3"/>
  <c r="M67" i="3"/>
  <c r="R67" i="3" s="1"/>
  <c r="Y66" i="3"/>
  <c r="T66" i="3"/>
  <c r="S66" i="3"/>
  <c r="Q66" i="3"/>
  <c r="AG66" i="3" s="1"/>
  <c r="U66" i="3"/>
  <c r="M66" i="3"/>
  <c r="R66" i="3" s="1"/>
  <c r="Y65" i="3"/>
  <c r="T65" i="3"/>
  <c r="S65" i="3"/>
  <c r="Q65" i="3"/>
  <c r="AG65" i="3" s="1"/>
  <c r="U65" i="3"/>
  <c r="M65" i="3"/>
  <c r="R65" i="3" s="1"/>
  <c r="Y64" i="3"/>
  <c r="U64" i="3"/>
  <c r="T64" i="3"/>
  <c r="S64" i="3"/>
  <c r="Q64" i="3"/>
  <c r="AG64" i="3" s="1"/>
  <c r="M64" i="3"/>
  <c r="R64" i="3" s="1"/>
  <c r="Y63" i="3"/>
  <c r="T63" i="3"/>
  <c r="S63" i="3"/>
  <c r="Q63" i="3"/>
  <c r="AF63" i="3" s="1"/>
  <c r="U63" i="3"/>
  <c r="M63" i="3"/>
  <c r="R63" i="3" s="1"/>
  <c r="Y62" i="3"/>
  <c r="T62" i="3"/>
  <c r="S62" i="3"/>
  <c r="Q62" i="3"/>
  <c r="U62" i="3"/>
  <c r="M62" i="3"/>
  <c r="R62" i="3" s="1"/>
  <c r="Y61" i="3"/>
  <c r="T61" i="3"/>
  <c r="S61" i="3"/>
  <c r="Q61" i="3"/>
  <c r="AF61" i="3" s="1"/>
  <c r="U61" i="3"/>
  <c r="M61" i="3"/>
  <c r="R61" i="3" s="1"/>
  <c r="Y60" i="3"/>
  <c r="T60" i="3"/>
  <c r="S60" i="3"/>
  <c r="Q60" i="3"/>
  <c r="AG60" i="3" s="1"/>
  <c r="U60" i="3"/>
  <c r="M60" i="3"/>
  <c r="R60" i="3" s="1"/>
  <c r="Y59" i="3"/>
  <c r="T59" i="3"/>
  <c r="S59" i="3"/>
  <c r="Q59" i="3"/>
  <c r="AG59" i="3" s="1"/>
  <c r="U59" i="3"/>
  <c r="M59" i="3"/>
  <c r="R59" i="3" s="1"/>
  <c r="Y58" i="3"/>
  <c r="U58" i="3"/>
  <c r="T58" i="3"/>
  <c r="S58" i="3"/>
  <c r="Q58" i="3"/>
  <c r="M58" i="3"/>
  <c r="R58" i="3" s="1"/>
  <c r="Y57" i="3"/>
  <c r="U57" i="3"/>
  <c r="T57" i="3"/>
  <c r="S57" i="3"/>
  <c r="Q57" i="3"/>
  <c r="AG57" i="3" s="1"/>
  <c r="M57" i="3"/>
  <c r="R57" i="3" s="1"/>
  <c r="Y56" i="3"/>
  <c r="T56" i="3"/>
  <c r="S56" i="3"/>
  <c r="Q56" i="3"/>
  <c r="AG56" i="3" s="1"/>
  <c r="U56" i="3"/>
  <c r="M56" i="3"/>
  <c r="R56" i="3" s="1"/>
  <c r="Y55" i="3"/>
  <c r="T55" i="3"/>
  <c r="S55" i="3"/>
  <c r="Q55" i="3"/>
  <c r="AG55" i="3" s="1"/>
  <c r="U55" i="3"/>
  <c r="M55" i="3"/>
  <c r="R55" i="3" s="1"/>
  <c r="Y54" i="3"/>
  <c r="T54" i="3"/>
  <c r="S54" i="3"/>
  <c r="Q54" i="3"/>
  <c r="AG54" i="3" s="1"/>
  <c r="U54" i="3"/>
  <c r="M54" i="3"/>
  <c r="R54" i="3" s="1"/>
  <c r="Y53" i="3"/>
  <c r="T53" i="3"/>
  <c r="S53" i="3"/>
  <c r="R53" i="3"/>
  <c r="Q53" i="3"/>
  <c r="AG53" i="3" s="1"/>
  <c r="U53" i="3"/>
  <c r="M53" i="3"/>
  <c r="Y52" i="3"/>
  <c r="T52" i="3"/>
  <c r="S52" i="3"/>
  <c r="Q52" i="3"/>
  <c r="AG52" i="3" s="1"/>
  <c r="U52" i="3"/>
  <c r="M52" i="3"/>
  <c r="R52" i="3" s="1"/>
  <c r="Y51" i="3"/>
  <c r="T51" i="3"/>
  <c r="S51" i="3"/>
  <c r="Q51" i="3"/>
  <c r="AF51" i="3" s="1"/>
  <c r="U51" i="3"/>
  <c r="M51" i="3"/>
  <c r="R51" i="3" s="1"/>
  <c r="Y50" i="3"/>
  <c r="T50" i="3"/>
  <c r="S50" i="3"/>
  <c r="Q50" i="3"/>
  <c r="AG50" i="3" s="1"/>
  <c r="U50" i="3"/>
  <c r="M50" i="3"/>
  <c r="R50" i="3" s="1"/>
  <c r="Y49" i="3"/>
  <c r="T49" i="3"/>
  <c r="S49" i="3"/>
  <c r="Q49" i="3"/>
  <c r="AG49" i="3" s="1"/>
  <c r="U49" i="3"/>
  <c r="M49" i="3"/>
  <c r="R49" i="3" s="1"/>
  <c r="Y48" i="3"/>
  <c r="T48" i="3"/>
  <c r="S48" i="3"/>
  <c r="Q48" i="3"/>
  <c r="AG48" i="3" s="1"/>
  <c r="U48" i="3"/>
  <c r="M48" i="3"/>
  <c r="R48" i="3" s="1"/>
  <c r="Y47" i="3"/>
  <c r="T47" i="3"/>
  <c r="S47" i="3"/>
  <c r="Q47" i="3"/>
  <c r="AG47" i="3" s="1"/>
  <c r="U47" i="3"/>
  <c r="M47" i="3"/>
  <c r="R47" i="3" s="1"/>
  <c r="Y46" i="3"/>
  <c r="U46" i="3"/>
  <c r="T46" i="3"/>
  <c r="S46" i="3"/>
  <c r="Q46" i="3"/>
  <c r="AG46" i="3" s="1"/>
  <c r="M46" i="3"/>
  <c r="R46" i="3" s="1"/>
  <c r="Y45" i="3"/>
  <c r="U45" i="3"/>
  <c r="T45" i="3"/>
  <c r="S45" i="3"/>
  <c r="Q45" i="3"/>
  <c r="AG45" i="3" s="1"/>
  <c r="M45" i="3"/>
  <c r="R45" i="3" s="1"/>
  <c r="Y44" i="3"/>
  <c r="T44" i="3"/>
  <c r="S44" i="3"/>
  <c r="Q44" i="3"/>
  <c r="AF44" i="3" s="1"/>
  <c r="U44" i="3"/>
  <c r="M44" i="3"/>
  <c r="R44" i="3" s="1"/>
  <c r="Y43" i="3"/>
  <c r="T43" i="3"/>
  <c r="S43" i="3"/>
  <c r="Q43" i="3"/>
  <c r="AG43" i="3" s="1"/>
  <c r="U43" i="3"/>
  <c r="M43" i="3"/>
  <c r="R43" i="3" s="1"/>
  <c r="Y42" i="3"/>
  <c r="T42" i="3"/>
  <c r="S42" i="3"/>
  <c r="Q42" i="3"/>
  <c r="AG42" i="3" s="1"/>
  <c r="U42" i="3"/>
  <c r="M42" i="3"/>
  <c r="R42" i="3" s="1"/>
  <c r="Y41" i="3"/>
  <c r="T41" i="3"/>
  <c r="S41" i="3"/>
  <c r="R41" i="3"/>
  <c r="Q41" i="3"/>
  <c r="AG41" i="3" s="1"/>
  <c r="U41" i="3"/>
  <c r="M41" i="3"/>
  <c r="Y40" i="3"/>
  <c r="U40" i="3"/>
  <c r="T40" i="3"/>
  <c r="S40" i="3"/>
  <c r="Q40" i="3"/>
  <c r="AF40" i="3" s="1"/>
  <c r="M40" i="3"/>
  <c r="R40" i="3" s="1"/>
  <c r="Y39" i="3"/>
  <c r="U39" i="3"/>
  <c r="T39" i="3"/>
  <c r="S39" i="3"/>
  <c r="Q39" i="3"/>
  <c r="AG39" i="3" s="1"/>
  <c r="M39" i="3"/>
  <c r="R39" i="3" s="1"/>
  <c r="Y38" i="3"/>
  <c r="T38" i="3"/>
  <c r="S38" i="3"/>
  <c r="Q38" i="3"/>
  <c r="AG38" i="3" s="1"/>
  <c r="U38" i="3"/>
  <c r="M38" i="3"/>
  <c r="R38" i="3" s="1"/>
  <c r="Y37" i="3"/>
  <c r="T37" i="3"/>
  <c r="S37" i="3"/>
  <c r="Q37" i="3"/>
  <c r="AG37" i="3" s="1"/>
  <c r="U37" i="3"/>
  <c r="M37" i="3"/>
  <c r="R37" i="3" s="1"/>
  <c r="Y36" i="3"/>
  <c r="T36" i="3"/>
  <c r="S36" i="3"/>
  <c r="Q36" i="3"/>
  <c r="AG36" i="3" s="1"/>
  <c r="U36" i="3"/>
  <c r="M36" i="3"/>
  <c r="R36" i="3" s="1"/>
  <c r="Y35" i="3"/>
  <c r="T35" i="3"/>
  <c r="S35" i="3"/>
  <c r="R35" i="3"/>
  <c r="Q35" i="3"/>
  <c r="AG35" i="3" s="1"/>
  <c r="U35" i="3"/>
  <c r="M35" i="3"/>
  <c r="Y34" i="3"/>
  <c r="T34" i="3"/>
  <c r="S34" i="3"/>
  <c r="Q34" i="3"/>
  <c r="AG34" i="3" s="1"/>
  <c r="U34" i="3"/>
  <c r="M34" i="3"/>
  <c r="R34" i="3" s="1"/>
  <c r="Y33" i="3"/>
  <c r="T33" i="3"/>
  <c r="S33" i="3"/>
  <c r="Q33" i="3"/>
  <c r="AG33" i="3" s="1"/>
  <c r="U33" i="3"/>
  <c r="M33" i="3"/>
  <c r="R33" i="3" s="1"/>
  <c r="Y32" i="3"/>
  <c r="T32" i="3"/>
  <c r="S32" i="3"/>
  <c r="Q32" i="3"/>
  <c r="AG32" i="3" s="1"/>
  <c r="U32" i="3"/>
  <c r="M32" i="3"/>
  <c r="R32" i="3" s="1"/>
  <c r="Y31" i="3"/>
  <c r="T31" i="3"/>
  <c r="S31" i="3"/>
  <c r="Q31" i="3"/>
  <c r="AG31" i="3" s="1"/>
  <c r="U31" i="3"/>
  <c r="M31" i="3"/>
  <c r="R31" i="3" s="1"/>
  <c r="Y30" i="3"/>
  <c r="T30" i="3"/>
  <c r="S30" i="3"/>
  <c r="Q30" i="3"/>
  <c r="AG30" i="3" s="1"/>
  <c r="U30" i="3"/>
  <c r="M30" i="3"/>
  <c r="R30" i="3" s="1"/>
  <c r="Y29" i="3"/>
  <c r="T29" i="3"/>
  <c r="S29" i="3"/>
  <c r="Q29" i="3"/>
  <c r="AG29" i="3" s="1"/>
  <c r="U29" i="3"/>
  <c r="M29" i="3"/>
  <c r="R29" i="3" s="1"/>
  <c r="Y28" i="3"/>
  <c r="T28" i="3"/>
  <c r="S28" i="3"/>
  <c r="Q28" i="3"/>
  <c r="AG28" i="3" s="1"/>
  <c r="U28" i="3"/>
  <c r="M28" i="3"/>
  <c r="R28" i="3" s="1"/>
  <c r="Y27" i="3"/>
  <c r="T27" i="3"/>
  <c r="S27" i="3"/>
  <c r="Q27" i="3"/>
  <c r="AG27" i="3" s="1"/>
  <c r="U27" i="3"/>
  <c r="M27" i="3"/>
  <c r="R27" i="3" s="1"/>
  <c r="Y26" i="3"/>
  <c r="U26" i="3"/>
  <c r="T26" i="3"/>
  <c r="S26" i="3"/>
  <c r="Q26" i="3"/>
  <c r="AF26" i="3" s="1"/>
  <c r="M26" i="3"/>
  <c r="R26" i="3" s="1"/>
  <c r="Y25" i="3"/>
  <c r="T25" i="3"/>
  <c r="S25" i="3"/>
  <c r="Q25" i="3"/>
  <c r="AG25" i="3" s="1"/>
  <c r="U25" i="3"/>
  <c r="M25" i="3"/>
  <c r="R25" i="3" s="1"/>
  <c r="Y24" i="3"/>
  <c r="U24" i="3"/>
  <c r="T24" i="3"/>
  <c r="S24" i="3"/>
  <c r="Q24" i="3"/>
  <c r="AG24" i="3" s="1"/>
  <c r="M24" i="3"/>
  <c r="R24" i="3" s="1"/>
  <c r="Y23" i="3"/>
  <c r="T23" i="3"/>
  <c r="S23" i="3"/>
  <c r="Q23" i="3"/>
  <c r="AG23" i="3" s="1"/>
  <c r="U23" i="3"/>
  <c r="M23" i="3"/>
  <c r="R23" i="3" s="1"/>
  <c r="Y22" i="3"/>
  <c r="T22" i="3"/>
  <c r="S22" i="3"/>
  <c r="Q22" i="3"/>
  <c r="AG22" i="3" s="1"/>
  <c r="U22" i="3"/>
  <c r="M22" i="3"/>
  <c r="R22" i="3" s="1"/>
  <c r="Y21" i="3"/>
  <c r="U21" i="3"/>
  <c r="T21" i="3"/>
  <c r="S21" i="3"/>
  <c r="Q21" i="3"/>
  <c r="AF21" i="3" s="1"/>
  <c r="M21" i="3"/>
  <c r="R21" i="3" s="1"/>
  <c r="Y20" i="3"/>
  <c r="T20" i="3"/>
  <c r="S20" i="3"/>
  <c r="Q20" i="3"/>
  <c r="AG20" i="3" s="1"/>
  <c r="U20" i="3"/>
  <c r="M20" i="3"/>
  <c r="R20" i="3" s="1"/>
  <c r="Y19" i="3"/>
  <c r="T19" i="3"/>
  <c r="S19" i="3"/>
  <c r="Q19" i="3"/>
  <c r="U19" i="3"/>
  <c r="M19" i="3"/>
  <c r="R19" i="3" s="1"/>
  <c r="Y18" i="3"/>
  <c r="T18" i="3"/>
  <c r="S18" i="3"/>
  <c r="Q18" i="3"/>
  <c r="U18" i="3"/>
  <c r="M18" i="3"/>
  <c r="R18" i="3" s="1"/>
  <c r="Y17" i="3"/>
  <c r="T17" i="3"/>
  <c r="S17" i="3"/>
  <c r="Q17" i="3"/>
  <c r="AG17" i="3" s="1"/>
  <c r="U17" i="3"/>
  <c r="M17" i="3"/>
  <c r="R17" i="3" s="1"/>
  <c r="Y16" i="3"/>
  <c r="T16" i="3"/>
  <c r="S16" i="3"/>
  <c r="Q16" i="3"/>
  <c r="U16" i="3"/>
  <c r="M16" i="3"/>
  <c r="R16" i="3" s="1"/>
  <c r="Y15" i="3"/>
  <c r="U15" i="3"/>
  <c r="T15" i="3"/>
  <c r="S15" i="3"/>
  <c r="Q15" i="3"/>
  <c r="AG15" i="3" s="1"/>
  <c r="M15" i="3"/>
  <c r="R15" i="3" s="1"/>
  <c r="Y14" i="3"/>
  <c r="T14" i="3"/>
  <c r="S14" i="3"/>
  <c r="Q14" i="3"/>
  <c r="AG14" i="3" s="1"/>
  <c r="U14" i="3"/>
  <c r="M14" i="3"/>
  <c r="R14" i="3" s="1"/>
  <c r="Y13" i="3"/>
  <c r="T13" i="3"/>
  <c r="S13" i="3"/>
  <c r="Q13" i="3"/>
  <c r="U13" i="3"/>
  <c r="M13" i="3"/>
  <c r="R13" i="3" s="1"/>
  <c r="Y12" i="3"/>
  <c r="T12" i="3"/>
  <c r="S12" i="3"/>
  <c r="Q12" i="3"/>
  <c r="AG12" i="3" s="1"/>
  <c r="U12" i="3"/>
  <c r="M12" i="3"/>
  <c r="R12" i="3" s="1"/>
  <c r="Y11" i="3"/>
  <c r="T11" i="3"/>
  <c r="S11" i="3"/>
  <c r="Q11" i="3"/>
  <c r="AG11" i="3" s="1"/>
  <c r="U11" i="3"/>
  <c r="M11" i="3"/>
  <c r="R11" i="3" s="1"/>
  <c r="Y10" i="3"/>
  <c r="T10" i="3"/>
  <c r="S10" i="3"/>
  <c r="Q10" i="3"/>
  <c r="U10" i="3"/>
  <c r="M10" i="3"/>
  <c r="R10" i="3" s="1"/>
  <c r="Y9" i="3"/>
  <c r="T9" i="3"/>
  <c r="S9" i="3"/>
  <c r="Q9" i="3"/>
  <c r="AG9" i="3" s="1"/>
  <c r="U9" i="3"/>
  <c r="M9" i="3"/>
  <c r="R9" i="3" s="1"/>
  <c r="Y8" i="3"/>
  <c r="U8" i="3"/>
  <c r="T8" i="3"/>
  <c r="S8" i="3"/>
  <c r="Q8" i="3"/>
  <c r="AG8" i="3" s="1"/>
  <c r="M8" i="3"/>
  <c r="R8" i="3" s="1"/>
  <c r="Y7" i="3"/>
  <c r="T7" i="3"/>
  <c r="S7" i="3"/>
  <c r="Q7" i="3"/>
  <c r="AG7" i="3" s="1"/>
  <c r="U7" i="3"/>
  <c r="M7" i="3"/>
  <c r="R7" i="3" s="1"/>
  <c r="Y6" i="3"/>
  <c r="U6" i="3"/>
  <c r="T6" i="3"/>
  <c r="S6" i="3"/>
  <c r="Q6" i="3"/>
  <c r="AG6" i="3" s="1"/>
  <c r="M6" i="3"/>
  <c r="R6" i="3" s="1"/>
  <c r="Y5" i="3"/>
  <c r="T5" i="3"/>
  <c r="S5" i="3"/>
  <c r="Q5" i="3"/>
  <c r="AG5" i="3" s="1"/>
  <c r="U5" i="3"/>
  <c r="M5" i="3"/>
  <c r="R5" i="3" s="1"/>
  <c r="Y4" i="3"/>
  <c r="T4" i="3"/>
  <c r="S4" i="3"/>
  <c r="Q4" i="3"/>
  <c r="U4" i="3"/>
  <c r="M4" i="3"/>
  <c r="R4" i="3" s="1"/>
  <c r="Y3" i="3"/>
  <c r="T3" i="3"/>
  <c r="S3" i="3"/>
  <c r="Q3" i="3"/>
  <c r="AG3" i="3" s="1"/>
  <c r="U3" i="3"/>
  <c r="M3" i="3"/>
  <c r="R3" i="3" s="1"/>
  <c r="AF89" i="3" l="1"/>
  <c r="AF176" i="3"/>
  <c r="AF181" i="3"/>
  <c r="AF199" i="3"/>
  <c r="AF9" i="3"/>
  <c r="AF27" i="3"/>
  <c r="AF36" i="3"/>
  <c r="AF41" i="3"/>
  <c r="AF60" i="3"/>
  <c r="AF84" i="3"/>
  <c r="AF101" i="3"/>
  <c r="AF106" i="3"/>
  <c r="AF111" i="3"/>
  <c r="AF124" i="3"/>
  <c r="AF129" i="3"/>
  <c r="AF150" i="3"/>
  <c r="AF168" i="3"/>
  <c r="AF20" i="3"/>
  <c r="AF29" i="3"/>
  <c r="AF48" i="3"/>
  <c r="AF55" i="3"/>
  <c r="AF79" i="3"/>
  <c r="AF96" i="3"/>
  <c r="AF134" i="3"/>
  <c r="AF137" i="3"/>
  <c r="AF142" i="3"/>
  <c r="AF155" i="3"/>
  <c r="AF173" i="3"/>
  <c r="AF178" i="3"/>
  <c r="AF191" i="3"/>
  <c r="AF196" i="3"/>
  <c r="AF145" i="3"/>
  <c r="AF11" i="3"/>
  <c r="AF43" i="3"/>
  <c r="AF50" i="3"/>
  <c r="AF69" i="3"/>
  <c r="AF74" i="3"/>
  <c r="AF86" i="3"/>
  <c r="AF91" i="3"/>
  <c r="AF103" i="3"/>
  <c r="AF108" i="3"/>
  <c r="AF121" i="3"/>
  <c r="AF126" i="3"/>
  <c r="AF216" i="3"/>
  <c r="AF228" i="3"/>
  <c r="AF240" i="3"/>
  <c r="AF147" i="3"/>
  <c r="AF165" i="3"/>
  <c r="AF77" i="3"/>
  <c r="AF94" i="3"/>
  <c r="AF119" i="3"/>
  <c r="AF194" i="3"/>
  <c r="AF52" i="3"/>
  <c r="AF57" i="3"/>
  <c r="AF81" i="3"/>
  <c r="AF98" i="3"/>
  <c r="AF113" i="3"/>
  <c r="AF131" i="3"/>
  <c r="AF218" i="3"/>
  <c r="AF220" i="3"/>
  <c r="AF224" i="3"/>
  <c r="AF232" i="3"/>
  <c r="AF234" i="3"/>
  <c r="AF238" i="3"/>
  <c r="AF242" i="3"/>
  <c r="AF246" i="3"/>
  <c r="AF252" i="3"/>
  <c r="AF152" i="3"/>
  <c r="AF170" i="3"/>
  <c r="AF175" i="3"/>
  <c r="AF188" i="3"/>
  <c r="AF22" i="3"/>
  <c r="AF15" i="3"/>
  <c r="AF24" i="3"/>
  <c r="AF33" i="3"/>
  <c r="AF45" i="3"/>
  <c r="AF64" i="3"/>
  <c r="AF71" i="3"/>
  <c r="AF88" i="3"/>
  <c r="AF93" i="3"/>
  <c r="AF105" i="3"/>
  <c r="AF118" i="3"/>
  <c r="AF123" i="3"/>
  <c r="AF248" i="3"/>
  <c r="AF250" i="3"/>
  <c r="AF162" i="3"/>
  <c r="AF180" i="3"/>
  <c r="AF72" i="3"/>
  <c r="AF140" i="3"/>
  <c r="AF31" i="3"/>
  <c r="AF8" i="3"/>
  <c r="AF17" i="3"/>
  <c r="AF35" i="3"/>
  <c r="AF83" i="3"/>
  <c r="AF100" i="3"/>
  <c r="AF110" i="3"/>
  <c r="AF128" i="3"/>
  <c r="AF136" i="3"/>
  <c r="AF149" i="3"/>
  <c r="AF154" i="3"/>
  <c r="AF172" i="3"/>
  <c r="AF185" i="3"/>
  <c r="AF190" i="3"/>
  <c r="AF203" i="3"/>
  <c r="AF208" i="3"/>
  <c r="AF47" i="3"/>
  <c r="AF66" i="3"/>
  <c r="AF78" i="3"/>
  <c r="AF90" i="3"/>
  <c r="AF95" i="3"/>
  <c r="AF115" i="3"/>
  <c r="AF120" i="3"/>
  <c r="AF133" i="3"/>
  <c r="AF159" i="3"/>
  <c r="AF177" i="3"/>
  <c r="AF195" i="3"/>
  <c r="AF7" i="3"/>
  <c r="AF42" i="3"/>
  <c r="AF49" i="3"/>
  <c r="AF68" i="3"/>
  <c r="AF73" i="3"/>
  <c r="AF85" i="3"/>
  <c r="AF102" i="3"/>
  <c r="AF107" i="3"/>
  <c r="AF125" i="3"/>
  <c r="AF146" i="3"/>
  <c r="AF151" i="3"/>
  <c r="AF169" i="3"/>
  <c r="AF205" i="3"/>
  <c r="AF12" i="3"/>
  <c r="AF30" i="3"/>
  <c r="AF37" i="3"/>
  <c r="AF56" i="3"/>
  <c r="AF80" i="3"/>
  <c r="AF97" i="3"/>
  <c r="AF117" i="3"/>
  <c r="AF130" i="3"/>
  <c r="AF213" i="3"/>
  <c r="AF215" i="3"/>
  <c r="AF225" i="3"/>
  <c r="AF227" i="3"/>
  <c r="AF138" i="3"/>
  <c r="AF156" i="3"/>
  <c r="AF210" i="3"/>
  <c r="AF46" i="3"/>
  <c r="AF65" i="3"/>
  <c r="AF3" i="3"/>
  <c r="AF70" i="3"/>
  <c r="AF75" i="3"/>
  <c r="AF104" i="3"/>
  <c r="AF122" i="3"/>
  <c r="AF217" i="3"/>
  <c r="AF221" i="3"/>
  <c r="AF229" i="3"/>
  <c r="AF233" i="3"/>
  <c r="AF235" i="3"/>
  <c r="AF247" i="3"/>
  <c r="AF251" i="3"/>
  <c r="AF143" i="3"/>
  <c r="AF148" i="3"/>
  <c r="AF166" i="3"/>
  <c r="AF184" i="3"/>
  <c r="AF202" i="3"/>
  <c r="AF5" i="3"/>
  <c r="AF23" i="3"/>
  <c r="AF32" i="3"/>
  <c r="AF34" i="3"/>
  <c r="AF39" i="3"/>
  <c r="AF53" i="3"/>
  <c r="AF82" i="3"/>
  <c r="AF99" i="3"/>
  <c r="AF109" i="3"/>
  <c r="AF114" i="3"/>
  <c r="AF127" i="3"/>
  <c r="AF132" i="3"/>
  <c r="AF219" i="3"/>
  <c r="AF231" i="3"/>
  <c r="AF243" i="3"/>
  <c r="AF189" i="3"/>
  <c r="AF207" i="3"/>
</calcChain>
</file>

<file path=xl/sharedStrings.xml><?xml version="1.0" encoding="utf-8"?>
<sst xmlns="http://schemas.openxmlformats.org/spreadsheetml/2006/main" count="1316" uniqueCount="86">
  <si>
    <t>Perm</t>
  </si>
  <si>
    <t>D</t>
  </si>
  <si>
    <t>Spectrum</t>
  </si>
  <si>
    <t>[m]</t>
  </si>
  <si>
    <t>[-]</t>
  </si>
  <si>
    <t>[s]</t>
  </si>
  <si>
    <t>Rock impermeable</t>
  </si>
  <si>
    <t>-</t>
  </si>
  <si>
    <t>PM</t>
  </si>
  <si>
    <t>Rock permeable</t>
  </si>
  <si>
    <t>+</t>
  </si>
  <si>
    <t>Rock Homogeneous</t>
  </si>
  <si>
    <t>H</t>
  </si>
  <si>
    <t>g =</t>
  </si>
  <si>
    <r>
      <t>D</t>
    </r>
    <r>
      <rPr>
        <b/>
        <vertAlign val="subscript"/>
        <sz val="10"/>
        <rFont val="Arial"/>
        <family val="2"/>
      </rPr>
      <t>n50</t>
    </r>
  </si>
  <si>
    <r>
      <t xml:space="preserve">cot </t>
    </r>
    <r>
      <rPr>
        <b/>
        <sz val="10"/>
        <rFont val="Symbol"/>
        <family val="1"/>
        <charset val="2"/>
      </rPr>
      <t>a</t>
    </r>
  </si>
  <si>
    <r>
      <t>D</t>
    </r>
    <r>
      <rPr>
        <b/>
        <vertAlign val="subscript"/>
        <sz val="10"/>
        <rFont val="Arial"/>
        <family val="2"/>
      </rPr>
      <t>85</t>
    </r>
    <r>
      <rPr>
        <b/>
        <sz val="10"/>
        <rFont val="Arial"/>
        <family val="2"/>
      </rPr>
      <t>/D</t>
    </r>
    <r>
      <rPr>
        <b/>
        <vertAlign val="subscript"/>
        <sz val="10"/>
        <rFont val="Arial"/>
        <family val="2"/>
      </rPr>
      <t>15</t>
    </r>
  </si>
  <si>
    <r>
      <t>T</t>
    </r>
    <r>
      <rPr>
        <b/>
        <vertAlign val="subscript"/>
        <sz val="10"/>
        <rFont val="Arial"/>
        <family val="2"/>
      </rPr>
      <t>m</t>
    </r>
  </si>
  <si>
    <r>
      <t>T</t>
    </r>
    <r>
      <rPr>
        <b/>
        <vertAlign val="subscript"/>
        <sz val="10"/>
        <rFont val="Arial"/>
        <family val="2"/>
      </rPr>
      <t>p</t>
    </r>
  </si>
  <si>
    <r>
      <t>x</t>
    </r>
    <r>
      <rPr>
        <b/>
        <vertAlign val="subscript"/>
        <sz val="10"/>
        <rFont val="Arial"/>
        <family val="2"/>
      </rPr>
      <t>m</t>
    </r>
  </si>
  <si>
    <r>
      <t>x</t>
    </r>
    <r>
      <rPr>
        <b/>
        <vertAlign val="subscript"/>
        <sz val="10"/>
        <rFont val="Arial"/>
        <family val="2"/>
      </rPr>
      <t>p</t>
    </r>
  </si>
  <si>
    <r>
      <t>S</t>
    </r>
    <r>
      <rPr>
        <b/>
        <vertAlign val="subscript"/>
        <sz val="10"/>
        <rFont val="Arial"/>
        <family val="2"/>
      </rPr>
      <t>1000</t>
    </r>
  </si>
  <si>
    <r>
      <t>S</t>
    </r>
    <r>
      <rPr>
        <b/>
        <vertAlign val="subscript"/>
        <sz val="10"/>
        <rFont val="Arial"/>
        <family val="2"/>
      </rPr>
      <t>3000</t>
    </r>
  </si>
  <si>
    <t>P</t>
  </si>
  <si>
    <t>Description</t>
  </si>
  <si>
    <r>
      <t>H</t>
    </r>
    <r>
      <rPr>
        <b/>
        <vertAlign val="subscript"/>
        <sz val="10"/>
        <rFont val="Arial"/>
        <family val="2"/>
      </rPr>
      <t>2%</t>
    </r>
  </si>
  <si>
    <r>
      <t>T</t>
    </r>
    <r>
      <rPr>
        <b/>
        <vertAlign val="subscript"/>
        <sz val="10"/>
        <rFont val="Arial"/>
        <family val="2"/>
      </rPr>
      <t>m-1,0</t>
    </r>
  </si>
  <si>
    <r>
      <t>x</t>
    </r>
    <r>
      <rPr>
        <b/>
        <vertAlign val="subscript"/>
        <sz val="10"/>
        <rFont val="Arial"/>
        <family val="2"/>
      </rPr>
      <t>m-1,0</t>
    </r>
  </si>
  <si>
    <r>
      <t>T</t>
    </r>
    <r>
      <rPr>
        <b/>
        <vertAlign val="subscript"/>
        <sz val="10"/>
        <rFont val="Arial"/>
        <family val="2"/>
      </rPr>
      <t>z</t>
    </r>
  </si>
  <si>
    <t>Nr.</t>
  </si>
  <si>
    <t>S</t>
  </si>
  <si>
    <r>
      <t>x</t>
    </r>
    <r>
      <rPr>
        <b/>
        <vertAlign val="subscript"/>
        <sz val="10"/>
        <rFont val="Arial"/>
        <family val="2"/>
      </rPr>
      <t>z;1000</t>
    </r>
  </si>
  <si>
    <r>
      <t>x</t>
    </r>
    <r>
      <rPr>
        <b/>
        <vertAlign val="subscript"/>
        <sz val="10"/>
        <rFont val="Arial"/>
        <family val="2"/>
      </rPr>
      <t>z;3000</t>
    </r>
  </si>
  <si>
    <r>
      <t>Cot</t>
    </r>
    <r>
      <rPr>
        <b/>
        <sz val="10"/>
        <rFont val="Symbol"/>
        <family val="1"/>
        <charset val="2"/>
      </rPr>
      <t>a</t>
    </r>
  </si>
  <si>
    <r>
      <t>H</t>
    </r>
    <r>
      <rPr>
        <b/>
        <vertAlign val="subscript"/>
        <sz val="10"/>
        <rFont val="Arial"/>
        <family val="2"/>
      </rPr>
      <t>s</t>
    </r>
    <r>
      <rPr>
        <b/>
        <sz val="10"/>
        <rFont val="Arial"/>
        <family val="2"/>
      </rPr>
      <t>/</t>
    </r>
    <r>
      <rPr>
        <b/>
        <sz val="10"/>
        <rFont val="Symbol"/>
        <family val="1"/>
        <charset val="2"/>
      </rPr>
      <t>D</t>
    </r>
    <r>
      <rPr>
        <b/>
        <sz val="10"/>
        <rFont val="Arial"/>
        <family val="2"/>
      </rPr>
      <t>D</t>
    </r>
    <r>
      <rPr>
        <b/>
        <vertAlign val="subscript"/>
        <sz val="10"/>
        <rFont val="Arial"/>
        <family val="2"/>
      </rPr>
      <t>n50-1000</t>
    </r>
  </si>
  <si>
    <r>
      <t>H</t>
    </r>
    <r>
      <rPr>
        <b/>
        <vertAlign val="subscript"/>
        <sz val="10"/>
        <rFont val="Arial"/>
        <family val="2"/>
      </rPr>
      <t>s</t>
    </r>
    <r>
      <rPr>
        <b/>
        <sz val="10"/>
        <rFont val="Arial"/>
        <family val="2"/>
      </rPr>
      <t>/</t>
    </r>
    <r>
      <rPr>
        <b/>
        <sz val="10"/>
        <rFont val="Symbol"/>
        <family val="1"/>
        <charset val="2"/>
      </rPr>
      <t>D</t>
    </r>
    <r>
      <rPr>
        <b/>
        <sz val="10"/>
        <rFont val="Arial"/>
        <family val="2"/>
      </rPr>
      <t>D</t>
    </r>
    <r>
      <rPr>
        <b/>
        <vertAlign val="subscript"/>
        <sz val="10"/>
        <rFont val="Arial"/>
        <family val="2"/>
      </rPr>
      <t>n50-3000</t>
    </r>
  </si>
  <si>
    <t>Remarks</t>
  </si>
  <si>
    <t>Shallow 1:30 foreshore, water depth 0.4 m at toe</t>
  </si>
  <si>
    <t>Shallow 1:30 foreshore, water depth 0.2 m at toe</t>
  </si>
  <si>
    <t>Thompson and Shuttler (1975)</t>
  </si>
  <si>
    <t>Test</t>
  </si>
  <si>
    <t>number</t>
  </si>
  <si>
    <r>
      <t>D</t>
    </r>
    <r>
      <rPr>
        <b/>
        <vertAlign val="subscript"/>
        <sz val="10"/>
        <rFont val="Arial"/>
        <family val="2"/>
      </rPr>
      <t>85</t>
    </r>
    <r>
      <rPr>
        <b/>
        <sz val="10"/>
        <rFont val="Arial"/>
        <family val="2"/>
      </rPr>
      <t>/D</t>
    </r>
    <r>
      <rPr>
        <b/>
        <vertAlign val="subscript"/>
        <sz val="10"/>
        <rFont val="Arial"/>
        <family val="2"/>
      </rPr>
      <t>15</t>
    </r>
  </si>
  <si>
    <r>
      <t>H</t>
    </r>
    <r>
      <rPr>
        <b/>
        <vertAlign val="subscript"/>
        <sz val="10"/>
        <rFont val="Arial"/>
        <family val="2"/>
      </rPr>
      <t>s</t>
    </r>
    <r>
      <rPr>
        <b/>
        <sz val="10"/>
        <rFont val="Arial"/>
        <family val="2"/>
      </rPr>
      <t>=H</t>
    </r>
    <r>
      <rPr>
        <b/>
        <vertAlign val="subscript"/>
        <sz val="10"/>
        <rFont val="Arial"/>
        <family val="2"/>
      </rPr>
      <t>1/3</t>
    </r>
  </si>
  <si>
    <t>Wide</t>
  </si>
  <si>
    <t>Narrow</t>
  </si>
  <si>
    <r>
      <t>H</t>
    </r>
    <r>
      <rPr>
        <b/>
        <vertAlign val="subscript"/>
        <sz val="10"/>
        <rFont val="Arial"/>
        <family val="2"/>
      </rPr>
      <t>s</t>
    </r>
    <r>
      <rPr>
        <b/>
        <sz val="10"/>
        <rFont val="Arial"/>
        <family val="2"/>
      </rPr>
      <t>/</t>
    </r>
    <r>
      <rPr>
        <b/>
        <sz val="10"/>
        <rFont val="Symbol"/>
        <family val="1"/>
        <charset val="2"/>
      </rPr>
      <t>D</t>
    </r>
    <r>
      <rPr>
        <b/>
        <sz val="10"/>
        <rFont val="Arial"/>
        <family val="2"/>
      </rPr>
      <t>D</t>
    </r>
    <r>
      <rPr>
        <b/>
        <vertAlign val="subscript"/>
        <sz val="10"/>
        <rFont val="Arial"/>
        <family val="2"/>
      </rPr>
      <t>n50</t>
    </r>
  </si>
  <si>
    <r>
      <t>H</t>
    </r>
    <r>
      <rPr>
        <b/>
        <vertAlign val="subscript"/>
        <sz val="10"/>
        <rFont val="Arial"/>
        <family val="2"/>
      </rPr>
      <t>2%</t>
    </r>
    <r>
      <rPr>
        <b/>
        <sz val="10"/>
        <rFont val="Arial"/>
        <family val="2"/>
      </rPr>
      <t>/</t>
    </r>
    <r>
      <rPr>
        <b/>
        <sz val="10"/>
        <rFont val="Symbol"/>
        <family val="1"/>
        <charset val="2"/>
      </rPr>
      <t>D</t>
    </r>
    <r>
      <rPr>
        <b/>
        <sz val="10"/>
        <rFont val="Arial"/>
        <family val="2"/>
      </rPr>
      <t>D</t>
    </r>
    <r>
      <rPr>
        <b/>
        <vertAlign val="subscript"/>
        <sz val="10"/>
        <rFont val="Arial"/>
        <family val="2"/>
      </rPr>
      <t>n50</t>
    </r>
  </si>
  <si>
    <t>h</t>
  </si>
  <si>
    <r>
      <t>R</t>
    </r>
    <r>
      <rPr>
        <b/>
        <vertAlign val="subscript"/>
        <sz val="10"/>
        <rFont val="Arial"/>
        <family val="2"/>
      </rPr>
      <t>c</t>
    </r>
  </si>
  <si>
    <t>Narrow spectrum</t>
  </si>
  <si>
    <t>Wide spectrum</t>
  </si>
  <si>
    <t>Tp/Tm</t>
  </si>
  <si>
    <t>Impermeable</t>
  </si>
  <si>
    <t>Permeable</t>
  </si>
  <si>
    <t>Homogeneous</t>
  </si>
  <si>
    <t>cota=2</t>
  </si>
  <si>
    <t>cota=3</t>
  </si>
  <si>
    <t>cota=4</t>
  </si>
  <si>
    <t>cota=6</t>
  </si>
  <si>
    <t>cota=1.5</t>
  </si>
  <si>
    <t>Hs/dDn50</t>
  </si>
  <si>
    <r>
      <rPr>
        <sz val="10"/>
        <rFont val="Cambria"/>
        <family val="1"/>
      </rPr>
      <t>ξ</t>
    </r>
    <r>
      <rPr>
        <vertAlign val="subscript"/>
        <sz val="10"/>
        <rFont val="Arial"/>
        <family val="2"/>
      </rPr>
      <t>m</t>
    </r>
  </si>
  <si>
    <t>P=</t>
  </si>
  <si>
    <t>S=</t>
  </si>
  <si>
    <t>cota=</t>
  </si>
  <si>
    <t>N=</t>
  </si>
  <si>
    <t>Plunging</t>
  </si>
  <si>
    <t>Surging</t>
  </si>
  <si>
    <t>1&lt;S&lt;1.5Smax</t>
  </si>
  <si>
    <t>Ho/(S/N^.5)^.2</t>
  </si>
  <si>
    <t>Mertens roundness</t>
  </si>
  <si>
    <r>
      <rPr>
        <sz val="10"/>
        <rFont val="Cambria"/>
        <family val="1"/>
      </rPr>
      <t>ξ</t>
    </r>
    <r>
      <rPr>
        <vertAlign val="subscript"/>
        <sz val="10"/>
        <rFont val="Arial"/>
        <family val="2"/>
      </rPr>
      <t>m-1,0</t>
    </r>
  </si>
  <si>
    <t>cs=0.99</t>
  </si>
  <si>
    <t>cs=0.96</t>
  </si>
  <si>
    <t>cs=0.97</t>
  </si>
  <si>
    <t>N=1000</t>
  </si>
  <si>
    <t>N=3000</t>
  </si>
  <si>
    <r>
      <t>cot</t>
    </r>
    <r>
      <rPr>
        <b/>
        <sz val="10"/>
        <rFont val="Symbol"/>
        <family val="1"/>
        <charset val="2"/>
      </rPr>
      <t>a</t>
    </r>
    <r>
      <rPr>
        <b/>
        <sz val="10"/>
        <rFont val="Arial"/>
        <family val="2"/>
      </rPr>
      <t>=2</t>
    </r>
  </si>
  <si>
    <r>
      <t>cot</t>
    </r>
    <r>
      <rPr>
        <b/>
        <sz val="10"/>
        <rFont val="Symbol"/>
        <family val="1"/>
        <charset val="2"/>
      </rPr>
      <t>a</t>
    </r>
    <r>
      <rPr>
        <b/>
        <sz val="10"/>
        <rFont val="Arial"/>
        <family val="2"/>
      </rPr>
      <t>=3</t>
    </r>
    <r>
      <rPr>
        <sz val="11"/>
        <color theme="1"/>
        <rFont val="Calibri"/>
        <family val="2"/>
        <scheme val="minor"/>
      </rPr>
      <t/>
    </r>
  </si>
  <si>
    <r>
      <t>cot</t>
    </r>
    <r>
      <rPr>
        <b/>
        <sz val="10"/>
        <rFont val="Symbol"/>
        <family val="1"/>
        <charset val="2"/>
      </rPr>
      <t>a</t>
    </r>
    <r>
      <rPr>
        <b/>
        <sz val="10"/>
        <rFont val="Arial"/>
        <family val="2"/>
      </rPr>
      <t>=4</t>
    </r>
    <r>
      <rPr>
        <sz val="11"/>
        <color theme="1"/>
        <rFont val="Calibri"/>
        <family val="2"/>
        <scheme val="minor"/>
      </rPr>
      <t/>
    </r>
  </si>
  <si>
    <r>
      <t>cot</t>
    </r>
    <r>
      <rPr>
        <b/>
        <sz val="10"/>
        <rFont val="Symbol"/>
        <family val="1"/>
        <charset val="2"/>
      </rPr>
      <t>a</t>
    </r>
    <r>
      <rPr>
        <b/>
        <sz val="10"/>
        <rFont val="Arial"/>
        <family val="2"/>
      </rPr>
      <t>=6</t>
    </r>
  </si>
  <si>
    <r>
      <t>x</t>
    </r>
    <r>
      <rPr>
        <b/>
        <vertAlign val="subscript"/>
        <sz val="10"/>
        <rFont val="Arial"/>
        <family val="2"/>
      </rPr>
      <t>m-1,0;3000</t>
    </r>
  </si>
  <si>
    <r>
      <t>x</t>
    </r>
    <r>
      <rPr>
        <b/>
        <vertAlign val="subscript"/>
        <sz val="10"/>
        <rFont val="Arial"/>
        <family val="2"/>
      </rPr>
      <t>m-1,0;1000</t>
    </r>
  </si>
  <si>
    <r>
      <t>Figures with T</t>
    </r>
    <r>
      <rPr>
        <b/>
        <vertAlign val="subscript"/>
        <sz val="14"/>
        <rFont val="Arial"/>
        <family val="2"/>
      </rPr>
      <t>m</t>
    </r>
  </si>
  <si>
    <r>
      <t>Figures with T</t>
    </r>
    <r>
      <rPr>
        <b/>
        <vertAlign val="subscript"/>
        <sz val="14"/>
        <rFont val="Arial"/>
        <family val="2"/>
      </rPr>
      <t>m-1,0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</si>
</sst>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\€\ * #,##0.00;[Red]\-\€\ * #,##0.00;_-\€\ * #,##0.00;_-@_-"/>
    <numFmt numFmtId="165" formatCode="_-\€\ * #,##0;[Red]\-\€\ * #,##0;_-\€\ * #,##0;_-@_-"/>
    <numFmt numFmtId="166" formatCode="_-\f\l\ * #,##0.00;[Red]\-\f\l\ * #,##0.00;_-\f\l\ * #,##0.00;_-@_-"/>
    <numFmt numFmtId="167" formatCode="_-\f\l\ * #,##0;[Red]\-\f\l\ * #,##0;_-\f\l\ * #,##0;_-@_-"/>
    <numFmt numFmtId="168" formatCode="_-&quot;fl&quot;\ * #,###,##0.00000;[Red]\-&quot;fl&quot;\ * #,###,##0.00;_-&quot;fl&quot;\ * #,###,##0.00;_-@_-"/>
    <numFmt numFmtId="169" formatCode="0.000"/>
    <numFmt numFmtId="170" formatCode="0.0000"/>
    <numFmt numFmtId="171" formatCode="0.0"/>
    <numFmt numFmtId="172" formatCode="0.000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b/>
      <vertAlign val="subscript"/>
      <sz val="10"/>
      <name val="Arial"/>
      <family val="2"/>
    </font>
    <font>
      <b/>
      <sz val="10"/>
      <name val="Symbol"/>
      <family val="1"/>
      <charset val="2"/>
    </font>
    <font>
      <sz val="10"/>
      <name val="Symbol"/>
      <family val="1"/>
      <charset val="2"/>
    </font>
    <font>
      <sz val="8"/>
      <name val="Arial"/>
      <family val="2"/>
    </font>
    <font>
      <b/>
      <sz val="10"/>
      <name val="Arial"/>
      <family val="2"/>
    </font>
    <font>
      <sz val="10"/>
      <name val="Cambria"/>
      <family val="1"/>
    </font>
    <font>
      <vertAlign val="subscript"/>
      <sz val="10"/>
      <name val="Arial"/>
      <family val="2"/>
    </font>
    <font>
      <sz val="10"/>
      <name val="Arial"/>
      <family val="1"/>
    </font>
    <font>
      <b/>
      <sz val="14"/>
      <name val="Arial"/>
      <family val="2"/>
    </font>
    <font>
      <b/>
      <vertAlign val="subscript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" fillId="0" borderId="1">
      <alignment vertical="center"/>
    </xf>
  </cellStyleXfs>
  <cellXfs count="73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69" fontId="9" fillId="0" borderId="0" xfId="0" applyNumberFormat="1" applyFont="1" applyAlignment="1">
      <alignment horizontal="center"/>
    </xf>
    <xf numFmtId="0" fontId="0" fillId="0" borderId="2" xfId="0" applyBorder="1"/>
    <xf numFmtId="0" fontId="2" fillId="0" borderId="0" xfId="0" applyFont="1"/>
    <xf numFmtId="0" fontId="9" fillId="0" borderId="2" xfId="0" applyFont="1" applyBorder="1"/>
    <xf numFmtId="0" fontId="0" fillId="0" borderId="3" xfId="0" applyBorder="1"/>
    <xf numFmtId="0" fontId="9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171" fontId="0" fillId="0" borderId="0" xfId="0" applyNumberFormat="1" applyAlignment="1">
      <alignment horizontal="center"/>
    </xf>
    <xf numFmtId="170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171" fontId="0" fillId="0" borderId="2" xfId="0" applyNumberFormat="1" applyBorder="1" applyAlignment="1">
      <alignment horizontal="center"/>
    </xf>
    <xf numFmtId="169" fontId="0" fillId="0" borderId="2" xfId="0" applyNumberFormat="1" applyBorder="1" applyAlignment="1">
      <alignment horizontal="center"/>
    </xf>
    <xf numFmtId="170" fontId="0" fillId="0" borderId="2" xfId="0" applyNumberFormat="1" applyBorder="1" applyAlignment="1">
      <alignment horizontal="center"/>
    </xf>
    <xf numFmtId="17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9" fontId="0" fillId="0" borderId="3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70" fontId="0" fillId="0" borderId="3" xfId="0" applyNumberFormat="1" applyBorder="1" applyAlignment="1">
      <alignment horizontal="center"/>
    </xf>
    <xf numFmtId="0" fontId="6" fillId="0" borderId="4" xfId="0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9" fontId="3" fillId="0" borderId="0" xfId="0" applyNumberFormat="1" applyFont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169" fontId="3" fillId="0" borderId="2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2" fontId="3" fillId="0" borderId="0" xfId="0" applyNumberFormat="1" applyFont="1" applyAlignment="1">
      <alignment horizontal="left"/>
    </xf>
    <xf numFmtId="2" fontId="3" fillId="0" borderId="0" xfId="0" applyNumberFormat="1" applyFont="1"/>
    <xf numFmtId="0" fontId="7" fillId="0" borderId="0" xfId="0" applyFont="1" applyAlignment="1">
      <alignment horizontal="center"/>
    </xf>
    <xf numFmtId="17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72" fontId="3" fillId="0" borderId="0" xfId="0" applyNumberFormat="1" applyFont="1" applyAlignment="1">
      <alignment horizontal="center"/>
    </xf>
    <xf numFmtId="0" fontId="9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70" fontId="3" fillId="0" borderId="2" xfId="0" applyNumberFormat="1" applyFont="1" applyBorder="1" applyAlignment="1">
      <alignment horizontal="center"/>
    </xf>
    <xf numFmtId="0" fontId="12" fillId="0" borderId="0" xfId="0" applyFont="1"/>
    <xf numFmtId="0" fontId="0" fillId="0" borderId="0" xfId="0" applyAlignment="1">
      <alignment horizontal="right"/>
    </xf>
    <xf numFmtId="0" fontId="12" fillId="2" borderId="0" xfId="0" applyFont="1" applyFill="1"/>
    <xf numFmtId="0" fontId="0" fillId="0" borderId="0" xfId="0" applyFill="1"/>
    <xf numFmtId="0" fontId="2" fillId="0" borderId="2" xfId="0" applyFont="1" applyBorder="1"/>
    <xf numFmtId="0" fontId="13" fillId="0" borderId="0" xfId="0" applyFont="1"/>
    <xf numFmtId="2" fontId="3" fillId="0" borderId="2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170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left"/>
    </xf>
    <xf numFmtId="0" fontId="3" fillId="0" borderId="0" xfId="0" applyFont="1" applyBorder="1"/>
    <xf numFmtId="169" fontId="3" fillId="0" borderId="0" xfId="0" applyNumberFormat="1" applyFont="1" applyBorder="1" applyAlignment="1">
      <alignment horizontal="center"/>
    </xf>
    <xf numFmtId="171" fontId="3" fillId="0" borderId="0" xfId="0" applyNumberFormat="1" applyFont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2" fontId="3" fillId="0" borderId="2" xfId="0" applyNumberFormat="1" applyFont="1" applyBorder="1" applyAlignment="1">
      <alignment horizontal="left"/>
    </xf>
  </cellXfs>
  <cellStyles count="7">
    <cellStyle name="Euro" xfId="1" xr:uid="{00000000-0005-0000-0000-000000000000}"/>
    <cellStyle name="Euro [0]" xfId="2" xr:uid="{00000000-0005-0000-0000-000001000000}"/>
    <cellStyle name="Fl" xfId="3" xr:uid="{00000000-0005-0000-0000-000002000000}"/>
    <cellStyle name="Fl [0]" xfId="4" xr:uid="{00000000-0005-0000-0000-000003000000}"/>
    <cellStyle name="Fl [5]" xfId="5" xr:uid="{00000000-0005-0000-0000-000004000000}"/>
    <cellStyle name="Standaard" xfId="0" builtinId="0"/>
    <cellStyle name="'WL_tabel" xfId="6" xr:uid="{00000000-0005-0000-0000-000006000000}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nl-NL" sz="1800">
                <a:solidFill>
                  <a:schemeClr val="tx1"/>
                </a:solidFill>
              </a:rPr>
              <a:t>Impermeable core</a:t>
            </a:r>
          </a:p>
        </c:rich>
      </c:tx>
      <c:layout>
        <c:manualLayout>
          <c:xMode val="edge"/>
          <c:yMode val="edge"/>
          <c:x val="0.39942067736185383"/>
          <c:y val="9.0090090090090086E-2"/>
        </c:manualLayout>
      </c:layout>
      <c:overlay val="1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0.10609821368054728"/>
          <c:y val="3.5403688738757391E-2"/>
          <c:w val="0.86372209824039359"/>
          <c:h val="0.84742710173047642"/>
        </c:manualLayout>
      </c:layout>
      <c:scatterChart>
        <c:scatterStyle val="lineMarker"/>
        <c:varyColors val="0"/>
        <c:ser>
          <c:idx val="0"/>
          <c:order val="0"/>
          <c:tx>
            <c:strRef>
              <c:f>'Data per S'!$R$1</c:f>
              <c:strCache>
                <c:ptCount val="1"/>
                <c:pt idx="0">
                  <c:v>cota=2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'Van der Meer (1988)'!$S$3:$S$20</c:f>
              <c:numCache>
                <c:formatCode>0.00</c:formatCode>
                <c:ptCount val="18"/>
                <c:pt idx="0">
                  <c:v>3.9458689585067299</c:v>
                </c:pt>
                <c:pt idx="1">
                  <c:v>5.3657114242035844</c:v>
                </c:pt>
                <c:pt idx="2">
                  <c:v>4.1598498217886384</c:v>
                </c:pt>
                <c:pt idx="3">
                  <c:v>4.3654326596972917</c:v>
                </c:pt>
                <c:pt idx="4">
                  <c:v>5.0536679273841152</c:v>
                </c:pt>
                <c:pt idx="5">
                  <c:v>4.7360721805978612</c:v>
                </c:pt>
                <c:pt idx="6">
                  <c:v>5.3379684664767142</c:v>
                </c:pt>
                <c:pt idx="7">
                  <c:v>5.7973709649092635</c:v>
                </c:pt>
                <c:pt idx="8">
                  <c:v>4.8526070446730731</c:v>
                </c:pt>
                <c:pt idx="9">
                  <c:v>6.1326317250204987</c:v>
                </c:pt>
                <c:pt idx="10">
                  <c:v>6.551698552117041</c:v>
                </c:pt>
                <c:pt idx="11">
                  <c:v>7.1466792042908116</c:v>
                </c:pt>
                <c:pt idx="12">
                  <c:v>5.7736621864668543</c:v>
                </c:pt>
                <c:pt idx="13">
                  <c:v>5.4874999258915951</c:v>
                </c:pt>
                <c:pt idx="14">
                  <c:v>6.5836371223206784</c:v>
                </c:pt>
                <c:pt idx="15">
                  <c:v>7.1121026074332114</c:v>
                </c:pt>
                <c:pt idx="16">
                  <c:v>6.2696000749398584</c:v>
                </c:pt>
                <c:pt idx="17">
                  <c:v>6.8372625891285175</c:v>
                </c:pt>
              </c:numCache>
            </c:numRef>
          </c:xVal>
          <c:yVal>
            <c:numRef>
              <c:f>'Van der Meer (1988)'!$AF$3:$AF$20</c:f>
              <c:numCache>
                <c:formatCode>0.00</c:formatCode>
                <c:ptCount val="18"/>
                <c:pt idx="0">
                  <c:v>2.2773687850634552</c:v>
                </c:pt>
                <c:pt idx="2">
                  <c:v>2.0724481561306627</c:v>
                </c:pt>
                <c:pt idx="4">
                  <c:v>2.1611645543566289</c:v>
                </c:pt>
                <c:pt idx="5">
                  <c:v>2.0565052618993791</c:v>
                </c:pt>
                <c:pt idx="6">
                  <c:v>2.1649012542152986</c:v>
                </c:pt>
                <c:pt idx="8">
                  <c:v>2.3216367450182127</c:v>
                </c:pt>
                <c:pt idx="9">
                  <c:v>2.4460509267519535</c:v>
                </c:pt>
                <c:pt idx="12">
                  <c:v>2.2145577033608346</c:v>
                </c:pt>
                <c:pt idx="14">
                  <c:v>2.1200481438964385</c:v>
                </c:pt>
                <c:pt idx="17">
                  <c:v>2.2673405240763373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7C-4255-8655-C818D25E02FC}"/>
            </c:ext>
          </c:extLst>
        </c:ser>
        <c:ser>
          <c:idx val="1"/>
          <c:order val="1"/>
          <c:tx>
            <c:strRef>
              <c:f>'Data per S'!$S$1</c:f>
              <c:strCache>
                <c:ptCount val="1"/>
                <c:pt idx="0">
                  <c:v>cota=3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'Van der Meer (1988)'!$S$3:$S$20</c:f>
              <c:numCache>
                <c:formatCode>0.00</c:formatCode>
                <c:ptCount val="18"/>
                <c:pt idx="0">
                  <c:v>3.9458689585067299</c:v>
                </c:pt>
                <c:pt idx="1">
                  <c:v>5.3657114242035844</c:v>
                </c:pt>
                <c:pt idx="2">
                  <c:v>4.1598498217886384</c:v>
                </c:pt>
                <c:pt idx="3">
                  <c:v>4.3654326596972917</c:v>
                </c:pt>
                <c:pt idx="4">
                  <c:v>5.0536679273841152</c:v>
                </c:pt>
                <c:pt idx="5">
                  <c:v>4.7360721805978612</c:v>
                </c:pt>
                <c:pt idx="6">
                  <c:v>5.3379684664767142</c:v>
                </c:pt>
                <c:pt idx="7">
                  <c:v>5.7973709649092635</c:v>
                </c:pt>
                <c:pt idx="8">
                  <c:v>4.8526070446730731</c:v>
                </c:pt>
                <c:pt idx="9">
                  <c:v>6.1326317250204987</c:v>
                </c:pt>
                <c:pt idx="10">
                  <c:v>6.551698552117041</c:v>
                </c:pt>
                <c:pt idx="11">
                  <c:v>7.1466792042908116</c:v>
                </c:pt>
                <c:pt idx="12">
                  <c:v>5.7736621864668543</c:v>
                </c:pt>
                <c:pt idx="13">
                  <c:v>5.4874999258915951</c:v>
                </c:pt>
                <c:pt idx="14">
                  <c:v>6.5836371223206784</c:v>
                </c:pt>
                <c:pt idx="15">
                  <c:v>7.1121026074332114</c:v>
                </c:pt>
                <c:pt idx="16">
                  <c:v>6.2696000749398584</c:v>
                </c:pt>
                <c:pt idx="17">
                  <c:v>6.8372625891285175</c:v>
                </c:pt>
              </c:numCache>
            </c:numRef>
          </c:xVal>
          <c:yVal>
            <c:numRef>
              <c:f>'Van der Meer (1988)'!$AG$3:$AG$20</c:f>
              <c:numCache>
                <c:formatCode>0.00</c:formatCode>
                <c:ptCount val="18"/>
                <c:pt idx="0">
                  <c:v>2.2470313753116682</c:v>
                </c:pt>
                <c:pt idx="2">
                  <c:v>2.0124438462305299</c:v>
                </c:pt>
                <c:pt idx="3">
                  <c:v>2.4308608980873485</c:v>
                </c:pt>
                <c:pt idx="4">
                  <c:v>2.3253738166530256</c:v>
                </c:pt>
                <c:pt idx="5">
                  <c:v>2.0135849863924458</c:v>
                </c:pt>
                <c:pt idx="6">
                  <c:v>2.3022375664331474</c:v>
                </c:pt>
                <c:pt idx="8">
                  <c:v>2.2957888142945704</c:v>
                </c:pt>
                <c:pt idx="9">
                  <c:v>2.6684495552594121</c:v>
                </c:pt>
                <c:pt idx="11">
                  <c:v>2.0628224631389696</c:v>
                </c:pt>
                <c:pt idx="12">
                  <c:v>2.2417482679582035</c:v>
                </c:pt>
                <c:pt idx="14">
                  <c:v>2.2322569129512937</c:v>
                </c:pt>
                <c:pt idx="17">
                  <c:v>2.4261435854614839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27C-4255-8655-C818D25E02FC}"/>
            </c:ext>
          </c:extLst>
        </c:ser>
        <c:ser>
          <c:idx val="2"/>
          <c:order val="2"/>
          <c:tx>
            <c:v>cota=3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'Van der Meer (1988)'!$S$21:$S$61</c:f>
              <c:numCache>
                <c:formatCode>0.00</c:formatCode>
                <c:ptCount val="41"/>
                <c:pt idx="0">
                  <c:v>2.6466199202868053</c:v>
                </c:pt>
                <c:pt idx="1">
                  <c:v>2.918126053767943</c:v>
                </c:pt>
                <c:pt idx="2">
                  <c:v>3.1140371240107161</c:v>
                </c:pt>
                <c:pt idx="3">
                  <c:v>2.7691887623969174</c:v>
                </c:pt>
                <c:pt idx="4">
                  <c:v>3.4039916817882929</c:v>
                </c:pt>
                <c:pt idx="5">
                  <c:v>3.22270225284467</c:v>
                </c:pt>
                <c:pt idx="6">
                  <c:v>3.5105509638082517</c:v>
                </c:pt>
                <c:pt idx="7">
                  <c:v>3.8279244070385414</c:v>
                </c:pt>
                <c:pt idx="8">
                  <c:v>3.6389431856481207</c:v>
                </c:pt>
                <c:pt idx="9">
                  <c:v>3.4173274578545949</c:v>
                </c:pt>
                <c:pt idx="10">
                  <c:v>3.7665612722465802</c:v>
                </c:pt>
                <c:pt idx="11">
                  <c:v>4.0084507389883353</c:v>
                </c:pt>
                <c:pt idx="12">
                  <c:v>4.2972303279762665</c:v>
                </c:pt>
                <c:pt idx="13">
                  <c:v>4.5395616313900327</c:v>
                </c:pt>
                <c:pt idx="14">
                  <c:v>2.7653163762904223</c:v>
                </c:pt>
                <c:pt idx="15">
                  <c:v>2.9079151339916844</c:v>
                </c:pt>
                <c:pt idx="16">
                  <c:v>3.1246168467911706</c:v>
                </c:pt>
                <c:pt idx="17">
                  <c:v>3.3486169945509725</c:v>
                </c:pt>
                <c:pt idx="18">
                  <c:v>2.6585067987094821</c:v>
                </c:pt>
                <c:pt idx="19">
                  <c:v>2.5561976531233821</c:v>
                </c:pt>
                <c:pt idx="20">
                  <c:v>2.1097876665012976</c:v>
                </c:pt>
                <c:pt idx="21">
                  <c:v>2.313497988327605</c:v>
                </c:pt>
                <c:pt idx="22">
                  <c:v>2.6080937085373872</c:v>
                </c:pt>
                <c:pt idx="23">
                  <c:v>1.9924840663664356</c:v>
                </c:pt>
                <c:pt idx="24">
                  <c:v>2.1999190629524761</c:v>
                </c:pt>
                <c:pt idx="25">
                  <c:v>1.7420479577529229</c:v>
                </c:pt>
                <c:pt idx="26">
                  <c:v>1.4985620011586509</c:v>
                </c:pt>
                <c:pt idx="27">
                  <c:v>1.4291295694907939</c:v>
                </c:pt>
                <c:pt idx="28">
                  <c:v>1.3811766494254338</c:v>
                </c:pt>
                <c:pt idx="29">
                  <c:v>1.5836866325144852</c:v>
                </c:pt>
                <c:pt idx="30">
                  <c:v>3.6557544790807683</c:v>
                </c:pt>
                <c:pt idx="31">
                  <c:v>3.8450922086303949</c:v>
                </c:pt>
                <c:pt idx="32">
                  <c:v>4.0016791241465999</c:v>
                </c:pt>
                <c:pt idx="33">
                  <c:v>4.4499677964875195</c:v>
                </c:pt>
                <c:pt idx="34">
                  <c:v>3.7087756893162265</c:v>
                </c:pt>
                <c:pt idx="35">
                  <c:v>2.1859561172788169</c:v>
                </c:pt>
                <c:pt idx="36">
                  <c:v>2.4449467376644014</c:v>
                </c:pt>
                <c:pt idx="37">
                  <c:v>2.9312713246220099</c:v>
                </c:pt>
                <c:pt idx="38">
                  <c:v>2.6012451004694883</c:v>
                </c:pt>
                <c:pt idx="39">
                  <c:v>2.2511240085979773</c:v>
                </c:pt>
                <c:pt idx="40">
                  <c:v>2.1389131932213377</c:v>
                </c:pt>
              </c:numCache>
            </c:numRef>
          </c:xVal>
          <c:yVal>
            <c:numRef>
              <c:f>'Van der Meer (1988)'!$AF$21:$AF$61</c:f>
              <c:numCache>
                <c:formatCode>0.00</c:formatCode>
                <c:ptCount val="41"/>
                <c:pt idx="0">
                  <c:v>2.5206243329697786</c:v>
                </c:pt>
                <c:pt idx="1">
                  <c:v>2.7122616729800928</c:v>
                </c:pt>
                <c:pt idx="2">
                  <c:v>2.701056792224811</c:v>
                </c:pt>
                <c:pt idx="3">
                  <c:v>2.6858259227728323</c:v>
                </c:pt>
                <c:pt idx="5">
                  <c:v>2.3395665776015653</c:v>
                </c:pt>
                <c:pt idx="6">
                  <c:v>2.4726339366945793</c:v>
                </c:pt>
                <c:pt idx="8">
                  <c:v>2.7399168057044396</c:v>
                </c:pt>
                <c:pt idx="9">
                  <c:v>2.6367389400353018</c:v>
                </c:pt>
                <c:pt idx="10">
                  <c:v>2.4759302841477946</c:v>
                </c:pt>
                <c:pt idx="11">
                  <c:v>2.6535780469753609</c:v>
                </c:pt>
                <c:pt idx="12">
                  <c:v>2.6385599210805526</c:v>
                </c:pt>
                <c:pt idx="13">
                  <c:v>2.6538734246297944</c:v>
                </c:pt>
                <c:pt idx="14">
                  <c:v>2.7076542819990452</c:v>
                </c:pt>
                <c:pt idx="15">
                  <c:v>2.4993283200798815</c:v>
                </c:pt>
                <c:pt idx="16">
                  <c:v>2.6510883529695519</c:v>
                </c:pt>
                <c:pt idx="18">
                  <c:v>2.6838096423665219</c:v>
                </c:pt>
                <c:pt idx="19">
                  <c:v>2.6021160769017699</c:v>
                </c:pt>
                <c:pt idx="20">
                  <c:v>2.8079818257801925</c:v>
                </c:pt>
                <c:pt idx="21">
                  <c:v>2.6285515121113852</c:v>
                </c:pt>
                <c:pt idx="22">
                  <c:v>2.6308175454366656</c:v>
                </c:pt>
                <c:pt idx="23">
                  <c:v>2.9110227322213702</c:v>
                </c:pt>
                <c:pt idx="24">
                  <c:v>2.6553853528778002</c:v>
                </c:pt>
                <c:pt idx="25">
                  <c:v>2.9833469443736678</c:v>
                </c:pt>
                <c:pt idx="26">
                  <c:v>3.3656134936094602</c:v>
                </c:pt>
                <c:pt idx="27">
                  <c:v>3.4800463062574405</c:v>
                </c:pt>
                <c:pt idx="28">
                  <c:v>3.6053531923280704</c:v>
                </c:pt>
                <c:pt idx="29">
                  <c:v>3.1060564642684869</c:v>
                </c:pt>
                <c:pt idx="30">
                  <c:v>2.4842964589012833</c:v>
                </c:pt>
                <c:pt idx="31">
                  <c:v>2.7622494245632434</c:v>
                </c:pt>
                <c:pt idx="32">
                  <c:v>2.6059405443341914</c:v>
                </c:pt>
                <c:pt idx="34">
                  <c:v>2.6030084192677196</c:v>
                </c:pt>
                <c:pt idx="35">
                  <c:v>2.8689042828799352</c:v>
                </c:pt>
                <c:pt idx="36">
                  <c:v>2.4713258427291542</c:v>
                </c:pt>
                <c:pt idx="39">
                  <c:v>2.591643266251161</c:v>
                </c:pt>
                <c:pt idx="40">
                  <c:v>2.7972265378393781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27C-4255-8655-C818D25E02FC}"/>
            </c:ext>
          </c:extLst>
        </c:ser>
        <c:ser>
          <c:idx val="3"/>
          <c:order val="3"/>
          <c:tx>
            <c:strRef>
              <c:f>'Data per S'!$U$1</c:f>
              <c:strCache>
                <c:ptCount val="1"/>
                <c:pt idx="0">
                  <c:v>cota=6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'Van der Meer (1988)'!$S$21:$S$61</c:f>
              <c:numCache>
                <c:formatCode>0.00</c:formatCode>
                <c:ptCount val="41"/>
                <c:pt idx="0">
                  <c:v>2.6466199202868053</c:v>
                </c:pt>
                <c:pt idx="1">
                  <c:v>2.918126053767943</c:v>
                </c:pt>
                <c:pt idx="2">
                  <c:v>3.1140371240107161</c:v>
                </c:pt>
                <c:pt idx="3">
                  <c:v>2.7691887623969174</c:v>
                </c:pt>
                <c:pt idx="4">
                  <c:v>3.4039916817882929</c:v>
                </c:pt>
                <c:pt idx="5">
                  <c:v>3.22270225284467</c:v>
                </c:pt>
                <c:pt idx="6">
                  <c:v>3.5105509638082517</c:v>
                </c:pt>
                <c:pt idx="7">
                  <c:v>3.8279244070385414</c:v>
                </c:pt>
                <c:pt idx="8">
                  <c:v>3.6389431856481207</c:v>
                </c:pt>
                <c:pt idx="9">
                  <c:v>3.4173274578545949</c:v>
                </c:pt>
                <c:pt idx="10">
                  <c:v>3.7665612722465802</c:v>
                </c:pt>
                <c:pt idx="11">
                  <c:v>4.0084507389883353</c:v>
                </c:pt>
                <c:pt idx="12">
                  <c:v>4.2972303279762665</c:v>
                </c:pt>
                <c:pt idx="13">
                  <c:v>4.5395616313900327</c:v>
                </c:pt>
                <c:pt idx="14">
                  <c:v>2.7653163762904223</c:v>
                </c:pt>
                <c:pt idx="15">
                  <c:v>2.9079151339916844</c:v>
                </c:pt>
                <c:pt idx="16">
                  <c:v>3.1246168467911706</c:v>
                </c:pt>
                <c:pt idx="17">
                  <c:v>3.3486169945509725</c:v>
                </c:pt>
                <c:pt idx="18">
                  <c:v>2.6585067987094821</c:v>
                </c:pt>
                <c:pt idx="19">
                  <c:v>2.5561976531233821</c:v>
                </c:pt>
                <c:pt idx="20">
                  <c:v>2.1097876665012976</c:v>
                </c:pt>
                <c:pt idx="21">
                  <c:v>2.313497988327605</c:v>
                </c:pt>
                <c:pt idx="22">
                  <c:v>2.6080937085373872</c:v>
                </c:pt>
                <c:pt idx="23">
                  <c:v>1.9924840663664356</c:v>
                </c:pt>
                <c:pt idx="24">
                  <c:v>2.1999190629524761</c:v>
                </c:pt>
                <c:pt idx="25">
                  <c:v>1.7420479577529229</c:v>
                </c:pt>
                <c:pt idx="26">
                  <c:v>1.4985620011586509</c:v>
                </c:pt>
                <c:pt idx="27">
                  <c:v>1.4291295694907939</c:v>
                </c:pt>
                <c:pt idx="28">
                  <c:v>1.3811766494254338</c:v>
                </c:pt>
                <c:pt idx="29">
                  <c:v>1.5836866325144852</c:v>
                </c:pt>
                <c:pt idx="30">
                  <c:v>3.6557544790807683</c:v>
                </c:pt>
                <c:pt idx="31">
                  <c:v>3.8450922086303949</c:v>
                </c:pt>
                <c:pt idx="32">
                  <c:v>4.0016791241465999</c:v>
                </c:pt>
                <c:pt idx="33">
                  <c:v>4.4499677964875195</c:v>
                </c:pt>
                <c:pt idx="34">
                  <c:v>3.7087756893162265</c:v>
                </c:pt>
                <c:pt idx="35">
                  <c:v>2.1859561172788169</c:v>
                </c:pt>
                <c:pt idx="36">
                  <c:v>2.4449467376644014</c:v>
                </c:pt>
                <c:pt idx="37">
                  <c:v>2.9312713246220099</c:v>
                </c:pt>
                <c:pt idx="38">
                  <c:v>2.6012451004694883</c:v>
                </c:pt>
                <c:pt idx="39">
                  <c:v>2.2511240085979773</c:v>
                </c:pt>
                <c:pt idx="40">
                  <c:v>2.1389131932213377</c:v>
                </c:pt>
              </c:numCache>
            </c:numRef>
          </c:xVal>
          <c:yVal>
            <c:numRef>
              <c:f>'Van der Meer (1988)'!$AG$21:$AG$61</c:f>
              <c:numCache>
                <c:formatCode>0.00</c:formatCode>
                <c:ptCount val="41"/>
                <c:pt idx="1">
                  <c:v>2.5804805917490969</c:v>
                </c:pt>
                <c:pt idx="2">
                  <c:v>2.5984694322985531</c:v>
                </c:pt>
                <c:pt idx="3">
                  <c:v>2.6440682656406911</c:v>
                </c:pt>
                <c:pt idx="4">
                  <c:v>2.3581942030319176</c:v>
                </c:pt>
                <c:pt idx="6">
                  <c:v>2.528911278039832</c:v>
                </c:pt>
                <c:pt idx="7">
                  <c:v>2.9655209739803272</c:v>
                </c:pt>
                <c:pt idx="8">
                  <c:v>2.9430407480498619</c:v>
                </c:pt>
                <c:pt idx="9">
                  <c:v>2.4706614309608819</c:v>
                </c:pt>
                <c:pt idx="10">
                  <c:v>2.4878266383215877</c:v>
                </c:pt>
                <c:pt idx="11">
                  <c:v>2.5877414706847852</c:v>
                </c:pt>
                <c:pt idx="12">
                  <c:v>2.9646218030365183</c:v>
                </c:pt>
                <c:pt idx="13">
                  <c:v>2.8131803752558726</c:v>
                </c:pt>
                <c:pt idx="14">
                  <c:v>2.7637668692214596</c:v>
                </c:pt>
                <c:pt idx="15">
                  <c:v>2.4671817517774999</c:v>
                </c:pt>
                <c:pt idx="16">
                  <c:v>2.5412028410502443</c:v>
                </c:pt>
                <c:pt idx="17">
                  <c:v>2.6277779266432391</c:v>
                </c:pt>
                <c:pt idx="18">
                  <c:v>2.6422323901611602</c:v>
                </c:pt>
                <c:pt idx="20">
                  <c:v>2.7948982063904655</c:v>
                </c:pt>
                <c:pt idx="21">
                  <c:v>2.73762113832136</c:v>
                </c:pt>
                <c:pt idx="22">
                  <c:v>2.6358906300651985</c:v>
                </c:pt>
                <c:pt idx="24">
                  <c:v>2.7351543529022089</c:v>
                </c:pt>
                <c:pt idx="25">
                  <c:v>3.2241735691418287</c:v>
                </c:pt>
                <c:pt idx="26">
                  <c:v>3.4502526918192218</c:v>
                </c:pt>
                <c:pt idx="27">
                  <c:v>3.5439494292243365</c:v>
                </c:pt>
                <c:pt idx="28">
                  <c:v>3.6218487131309494</c:v>
                </c:pt>
                <c:pt idx="29">
                  <c:v>3.1326411142797417</c:v>
                </c:pt>
                <c:pt idx="31">
                  <c:v>2.7718938278796736</c:v>
                </c:pt>
                <c:pt idx="32">
                  <c:v>2.6794432604074685</c:v>
                </c:pt>
                <c:pt idx="33">
                  <c:v>2.8220559872131195</c:v>
                </c:pt>
                <c:pt idx="34">
                  <c:v>2.7559153994977246</c:v>
                </c:pt>
                <c:pt idx="35">
                  <c:v>2.8836903742493294</c:v>
                </c:pt>
                <c:pt idx="36">
                  <c:v>2.6100752436619783</c:v>
                </c:pt>
                <c:pt idx="38">
                  <c:v>2.6568572532497217</c:v>
                </c:pt>
                <c:pt idx="39">
                  <c:v>2.6482320756393727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27C-4255-8655-C818D25E02FC}"/>
            </c:ext>
          </c:extLst>
        </c:ser>
        <c:ser>
          <c:idx val="4"/>
          <c:order val="4"/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Formulae!$U$10:$U$77</c:f>
              <c:numCache>
                <c:formatCode>General</c:formatCode>
                <c:ptCount val="68"/>
                <c:pt idx="0">
                  <c:v>0.5</c:v>
                </c:pt>
                <c:pt idx="1">
                  <c:v>0.6</c:v>
                </c:pt>
                <c:pt idx="2">
                  <c:v>0.7</c:v>
                </c:pt>
                <c:pt idx="3">
                  <c:v>0.8</c:v>
                </c:pt>
                <c:pt idx="4">
                  <c:v>0.9</c:v>
                </c:pt>
                <c:pt idx="5">
                  <c:v>1</c:v>
                </c:pt>
                <c:pt idx="6">
                  <c:v>1.1000000000000001</c:v>
                </c:pt>
                <c:pt idx="7">
                  <c:v>1.2</c:v>
                </c:pt>
                <c:pt idx="8">
                  <c:v>1.3</c:v>
                </c:pt>
                <c:pt idx="9">
                  <c:v>1.4</c:v>
                </c:pt>
                <c:pt idx="10">
                  <c:v>1.5</c:v>
                </c:pt>
                <c:pt idx="11">
                  <c:v>1.6</c:v>
                </c:pt>
                <c:pt idx="12">
                  <c:v>1.7</c:v>
                </c:pt>
                <c:pt idx="13">
                  <c:v>1.8</c:v>
                </c:pt>
                <c:pt idx="14">
                  <c:v>1.9</c:v>
                </c:pt>
                <c:pt idx="15">
                  <c:v>2</c:v>
                </c:pt>
                <c:pt idx="16">
                  <c:v>2.1</c:v>
                </c:pt>
                <c:pt idx="17">
                  <c:v>2.2000000000000002</c:v>
                </c:pt>
                <c:pt idx="18">
                  <c:v>2.2999999999999998</c:v>
                </c:pt>
                <c:pt idx="19">
                  <c:v>2.4</c:v>
                </c:pt>
                <c:pt idx="20">
                  <c:v>2.5</c:v>
                </c:pt>
                <c:pt idx="21">
                  <c:v>2.6</c:v>
                </c:pt>
                <c:pt idx="22">
                  <c:v>2.7</c:v>
                </c:pt>
                <c:pt idx="23">
                  <c:v>2.8</c:v>
                </c:pt>
                <c:pt idx="24">
                  <c:v>2.9</c:v>
                </c:pt>
                <c:pt idx="25">
                  <c:v>3</c:v>
                </c:pt>
                <c:pt idx="26">
                  <c:v>3.1</c:v>
                </c:pt>
                <c:pt idx="27">
                  <c:v>3.2</c:v>
                </c:pt>
                <c:pt idx="28">
                  <c:v>3.3</c:v>
                </c:pt>
                <c:pt idx="29">
                  <c:v>3.4</c:v>
                </c:pt>
                <c:pt idx="30">
                  <c:v>3.5</c:v>
                </c:pt>
                <c:pt idx="31">
                  <c:v>3.6</c:v>
                </c:pt>
                <c:pt idx="32">
                  <c:v>3.7</c:v>
                </c:pt>
                <c:pt idx="33">
                  <c:v>3.8</c:v>
                </c:pt>
                <c:pt idx="34">
                  <c:v>3.9</c:v>
                </c:pt>
                <c:pt idx="35">
                  <c:v>4</c:v>
                </c:pt>
                <c:pt idx="36">
                  <c:v>4.0999999999999996</c:v>
                </c:pt>
                <c:pt idx="37">
                  <c:v>4.2</c:v>
                </c:pt>
                <c:pt idx="38">
                  <c:v>4.3</c:v>
                </c:pt>
                <c:pt idx="39">
                  <c:v>4.4000000000000004</c:v>
                </c:pt>
                <c:pt idx="40">
                  <c:v>4.5</c:v>
                </c:pt>
                <c:pt idx="41">
                  <c:v>4.5999999999999996</c:v>
                </c:pt>
                <c:pt idx="42">
                  <c:v>4.7</c:v>
                </c:pt>
                <c:pt idx="43">
                  <c:v>4.8</c:v>
                </c:pt>
                <c:pt idx="44">
                  <c:v>4.9000000000000004</c:v>
                </c:pt>
                <c:pt idx="45">
                  <c:v>5</c:v>
                </c:pt>
                <c:pt idx="46">
                  <c:v>5.0999999999999996</c:v>
                </c:pt>
                <c:pt idx="47">
                  <c:v>5.2</c:v>
                </c:pt>
                <c:pt idx="48">
                  <c:v>5.3</c:v>
                </c:pt>
                <c:pt idx="49">
                  <c:v>5.4</c:v>
                </c:pt>
                <c:pt idx="50">
                  <c:v>5.5</c:v>
                </c:pt>
                <c:pt idx="51">
                  <c:v>5.6</c:v>
                </c:pt>
                <c:pt idx="52">
                  <c:v>5.7</c:v>
                </c:pt>
                <c:pt idx="53">
                  <c:v>5.8</c:v>
                </c:pt>
                <c:pt idx="54">
                  <c:v>5.9</c:v>
                </c:pt>
                <c:pt idx="55">
                  <c:v>6</c:v>
                </c:pt>
                <c:pt idx="56">
                  <c:v>6.1</c:v>
                </c:pt>
                <c:pt idx="57">
                  <c:v>6.2</c:v>
                </c:pt>
                <c:pt idx="58">
                  <c:v>6.3</c:v>
                </c:pt>
                <c:pt idx="59">
                  <c:v>6.4</c:v>
                </c:pt>
                <c:pt idx="60">
                  <c:v>6.5</c:v>
                </c:pt>
                <c:pt idx="61">
                  <c:v>6.6</c:v>
                </c:pt>
                <c:pt idx="62">
                  <c:v>6.7</c:v>
                </c:pt>
                <c:pt idx="63">
                  <c:v>6.8</c:v>
                </c:pt>
                <c:pt idx="64">
                  <c:v>6.9</c:v>
                </c:pt>
                <c:pt idx="65">
                  <c:v>7</c:v>
                </c:pt>
                <c:pt idx="66">
                  <c:v>7.1</c:v>
                </c:pt>
                <c:pt idx="67">
                  <c:v>7.2</c:v>
                </c:pt>
              </c:numCache>
            </c:numRef>
          </c:xVal>
          <c:yVal>
            <c:numRef>
              <c:f>Formulae!$Y$10:$Y$77</c:f>
              <c:numCache>
                <c:formatCode>General</c:formatCode>
                <c:ptCount val="68"/>
                <c:pt idx="0">
                  <c:v>5.7930421354089896</c:v>
                </c:pt>
                <c:pt idx="1">
                  <c:v>5.2882997569023349</c:v>
                </c:pt>
                <c:pt idx="2">
                  <c:v>4.8960142085624794</c:v>
                </c:pt>
                <c:pt idx="3">
                  <c:v>4.5798019323044938</c:v>
                </c:pt>
                <c:pt idx="4">
                  <c:v>4.3178786704316821</c:v>
                </c:pt>
                <c:pt idx="5">
                  <c:v>4.0962993776470951</c:v>
                </c:pt>
                <c:pt idx="6">
                  <c:v>3.9056682109365073</c:v>
                </c:pt>
                <c:pt idx="7">
                  <c:v>3.7393926190528122</c:v>
                </c:pt>
                <c:pt idx="8">
                  <c:v>3.5926922186477777</c:v>
                </c:pt>
                <c:pt idx="9">
                  <c:v>3.462004847660217</c:v>
                </c:pt>
                <c:pt idx="10">
                  <c:v>3.3446144363052257</c:v>
                </c:pt>
                <c:pt idx="11">
                  <c:v>3.2384090028237607</c:v>
                </c:pt>
                <c:pt idx="12">
                  <c:v>3.1417182064925946</c:v>
                </c:pt>
                <c:pt idx="13">
                  <c:v>3.0532012882029957</c:v>
                </c:pt>
                <c:pt idx="14">
                  <c:v>2.9717679118233891</c:v>
                </c:pt>
                <c:pt idx="15">
                  <c:v>2.8965210677044948</c:v>
                </c:pt>
                <c:pt idx="16">
                  <c:v>2.8267151212697796</c:v>
                </c:pt>
                <c:pt idx="17">
                  <c:v>2.7617244770179354</c:v>
                </c:pt>
                <c:pt idx="18">
                  <c:v>2.7010198228038096</c:v>
                </c:pt>
                <c:pt idx="19">
                  <c:v>2.6441498784511674</c:v>
                </c:pt>
                <c:pt idx="20">
                  <c:v>2.5907272022590089</c:v>
                </c:pt>
                <c:pt idx="21">
                  <c:v>2.5404170305219855</c:v>
                </c:pt>
                <c:pt idx="22">
                  <c:v>2.4929284127018745</c:v>
                </c:pt>
                <c:pt idx="23">
                  <c:v>2.4480071042812397</c:v>
                </c:pt>
                <c:pt idx="24">
                  <c:v>2.4054298197398705</c:v>
                </c:pt>
                <c:pt idx="25">
                  <c:v>2.364999548365847</c:v>
                </c:pt>
                <c:pt idx="26">
                  <c:v>2.3265417081535542</c:v>
                </c:pt>
                <c:pt idx="27">
                  <c:v>2.2899009661522469</c:v>
                </c:pt>
                <c:pt idx="28">
                  <c:v>2.2549385929495567</c:v>
                </c:pt>
                <c:pt idx="29">
                  <c:v>2.2215302483881518</c:v>
                </c:pt>
                <c:pt idx="30">
                  <c:v>2.1895641178301077</c:v>
                </c:pt>
                <c:pt idx="31">
                  <c:v>2.1684292053167065</c:v>
                </c:pt>
                <c:pt idx="32">
                  <c:v>2.1743786255779618</c:v>
                </c:pt>
                <c:pt idx="33">
                  <c:v>2.1801850511399952</c:v>
                </c:pt>
                <c:pt idx="34">
                  <c:v>2.1858555493643599</c:v>
                </c:pt>
                <c:pt idx="35">
                  <c:v>2.1913966679613721</c:v>
                </c:pt>
                <c:pt idx="36">
                  <c:v>2.1968144851069291</c:v>
                </c:pt>
                <c:pt idx="37">
                  <c:v>2.2021146536327958</c:v>
                </c:pt>
                <c:pt idx="38">
                  <c:v>2.2073024401143773</c:v>
                </c:pt>
                <c:pt idx="39">
                  <c:v>2.2123827595490986</c:v>
                </c:pt>
                <c:pt idx="40">
                  <c:v>2.2173602062108615</c:v>
                </c:pt>
                <c:pt idx="41">
                  <c:v>2.2222390811771326</c:v>
                </c:pt>
                <c:pt idx="42">
                  <c:v>2.2270234169514374</c:v>
                </c:pt>
                <c:pt idx="43">
                  <c:v>2.2317169995425288</c:v>
                </c:pt>
                <c:pt idx="44">
                  <c:v>2.2363233883100322</c:v>
                </c:pt>
                <c:pt idx="45">
                  <c:v>2.2408459338431257</c:v>
                </c:pt>
                <c:pt idx="46">
                  <c:v>2.2452877941023512</c:v>
                </c:pt>
                <c:pt idx="47">
                  <c:v>2.2496519490237796</c:v>
                </c:pt>
                <c:pt idx="48">
                  <c:v>2.25394121375854</c:v>
                </c:pt>
                <c:pt idx="49">
                  <c:v>2.2581582506983784</c:v>
                </c:pt>
                <c:pt idx="50">
                  <c:v>2.262305580418825</c:v>
                </c:pt>
                <c:pt idx="51">
                  <c:v>2.2663855916551534</c:v>
                </c:pt>
                <c:pt idx="52">
                  <c:v>2.2704005504122491</c:v>
                </c:pt>
                <c:pt idx="53">
                  <c:v>2.2743526082973524</c:v>
                </c:pt>
                <c:pt idx="54">
                  <c:v>2.2782438101541316</c:v>
                </c:pt>
                <c:pt idx="55">
                  <c:v>2.2820761010674349</c:v>
                </c:pt>
                <c:pt idx="56">
                  <c:v>2.2858513328001653</c:v>
                </c:pt>
                <c:pt idx="57">
                  <c:v>2.2895712697167978</c:v>
                </c:pt>
                <c:pt idx="58">
                  <c:v>2.2932375942420569</c:v>
                </c:pt>
                <c:pt idx="59">
                  <c:v>2.2968519118979858</c:v>
                </c:pt>
                <c:pt idx="60">
                  <c:v>2.300415755957999</c:v>
                </c:pt>
                <c:pt idx="61">
                  <c:v>2.3039305917524628</c:v>
                </c:pt>
                <c:pt idx="62">
                  <c:v>2.3073978206567416</c:v>
                </c:pt>
                <c:pt idx="63">
                  <c:v>2.31081878378949</c:v>
                </c:pt>
                <c:pt idx="64">
                  <c:v>2.3141947654461719</c:v>
                </c:pt>
                <c:pt idx="65">
                  <c:v>2.3175269962903031</c:v>
                </c:pt>
                <c:pt idx="66">
                  <c:v>2.3208166563227048</c:v>
                </c:pt>
                <c:pt idx="67">
                  <c:v>2.3240648776471091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27C-4255-8655-C818D25E02FC}"/>
            </c:ext>
          </c:extLst>
        </c:ser>
        <c:ser>
          <c:idx val="5"/>
          <c:order val="5"/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Formulae!$U$31:$U$69</c:f>
              <c:numCache>
                <c:formatCode>General</c:formatCode>
                <c:ptCount val="39"/>
                <c:pt idx="0">
                  <c:v>2.6</c:v>
                </c:pt>
                <c:pt idx="1">
                  <c:v>2.7</c:v>
                </c:pt>
                <c:pt idx="2">
                  <c:v>2.8</c:v>
                </c:pt>
                <c:pt idx="3">
                  <c:v>2.9</c:v>
                </c:pt>
                <c:pt idx="4">
                  <c:v>3</c:v>
                </c:pt>
                <c:pt idx="5">
                  <c:v>3.1</c:v>
                </c:pt>
                <c:pt idx="6">
                  <c:v>3.2</c:v>
                </c:pt>
                <c:pt idx="7">
                  <c:v>3.3</c:v>
                </c:pt>
                <c:pt idx="8">
                  <c:v>3.4</c:v>
                </c:pt>
                <c:pt idx="9">
                  <c:v>3.5</c:v>
                </c:pt>
                <c:pt idx="10">
                  <c:v>3.6</c:v>
                </c:pt>
                <c:pt idx="11">
                  <c:v>3.7</c:v>
                </c:pt>
                <c:pt idx="12">
                  <c:v>3.8</c:v>
                </c:pt>
                <c:pt idx="13">
                  <c:v>3.9</c:v>
                </c:pt>
                <c:pt idx="14">
                  <c:v>4</c:v>
                </c:pt>
                <c:pt idx="15">
                  <c:v>4.0999999999999996</c:v>
                </c:pt>
                <c:pt idx="16">
                  <c:v>4.2</c:v>
                </c:pt>
                <c:pt idx="17">
                  <c:v>4.3</c:v>
                </c:pt>
                <c:pt idx="18">
                  <c:v>4.4000000000000004</c:v>
                </c:pt>
                <c:pt idx="19">
                  <c:v>4.5</c:v>
                </c:pt>
                <c:pt idx="20">
                  <c:v>4.5999999999999996</c:v>
                </c:pt>
                <c:pt idx="21">
                  <c:v>4.7</c:v>
                </c:pt>
                <c:pt idx="22">
                  <c:v>4.8</c:v>
                </c:pt>
                <c:pt idx="23">
                  <c:v>4.9000000000000004</c:v>
                </c:pt>
                <c:pt idx="24">
                  <c:v>5</c:v>
                </c:pt>
                <c:pt idx="25">
                  <c:v>5.0999999999999996</c:v>
                </c:pt>
                <c:pt idx="26">
                  <c:v>5.2</c:v>
                </c:pt>
                <c:pt idx="27">
                  <c:v>5.3</c:v>
                </c:pt>
                <c:pt idx="28">
                  <c:v>5.4</c:v>
                </c:pt>
                <c:pt idx="29">
                  <c:v>5.5</c:v>
                </c:pt>
                <c:pt idx="30">
                  <c:v>5.6</c:v>
                </c:pt>
                <c:pt idx="31">
                  <c:v>5.7</c:v>
                </c:pt>
                <c:pt idx="32">
                  <c:v>5.8</c:v>
                </c:pt>
                <c:pt idx="33">
                  <c:v>5.9</c:v>
                </c:pt>
                <c:pt idx="34">
                  <c:v>6</c:v>
                </c:pt>
                <c:pt idx="35">
                  <c:v>6.1</c:v>
                </c:pt>
                <c:pt idx="36">
                  <c:v>6.2</c:v>
                </c:pt>
                <c:pt idx="37">
                  <c:v>6.3</c:v>
                </c:pt>
                <c:pt idx="38">
                  <c:v>6.4</c:v>
                </c:pt>
              </c:numCache>
            </c:numRef>
          </c:xVal>
          <c:yVal>
            <c:numRef>
              <c:f>Formulae!$Z$31:$Z$69</c:f>
              <c:numCache>
                <c:formatCode>General</c:formatCode>
                <c:ptCount val="39"/>
                <c:pt idx="0">
                  <c:v>2.5707388578765689</c:v>
                </c:pt>
                <c:pt idx="1">
                  <c:v>2.5804592416280205</c:v>
                </c:pt>
                <c:pt idx="2">
                  <c:v>2.5898608493317186</c:v>
                </c:pt>
                <c:pt idx="3">
                  <c:v>2.5989649773157555</c:v>
                </c:pt>
                <c:pt idx="4">
                  <c:v>2.607790823905578</c:v>
                </c:pt>
                <c:pt idx="5">
                  <c:v>2.6163557582731434</c:v>
                </c:pt>
                <c:pt idx="6">
                  <c:v>2.6246755473736743</c:v>
                </c:pt>
                <c:pt idx="7">
                  <c:v>2.6327645485955165</c:v>
                </c:pt>
                <c:pt idx="8">
                  <c:v>2.6406358741744733</c:v>
                </c:pt>
                <c:pt idx="9">
                  <c:v>2.6483015322111383</c:v>
                </c:pt>
                <c:pt idx="10">
                  <c:v>2.6557725481873748</c:v>
                </c:pt>
                <c:pt idx="11">
                  <c:v>2.6630590701401005</c:v>
                </c:pt>
                <c:pt idx="12">
                  <c:v>2.6701704600683183</c:v>
                </c:pt>
                <c:pt idx="13">
                  <c:v>2.6771153736868434</c:v>
                </c:pt>
                <c:pt idx="14">
                  <c:v>2.6839018302703068</c:v>
                </c:pt>
                <c:pt idx="15">
                  <c:v>2.6905372740334657</c:v>
                </c:pt>
                <c:pt idx="16">
                  <c:v>2.6970286282530318</c:v>
                </c:pt>
                <c:pt idx="17">
                  <c:v>2.7033823431402229</c:v>
                </c:pt>
                <c:pt idx="18">
                  <c:v>2.7096044383129292</c:v>
                </c:pt>
                <c:pt idx="19">
                  <c:v>2.7157005405845487</c:v>
                </c:pt>
                <c:pt idx="20">
                  <c:v>2.7216759176776497</c:v>
                </c:pt>
                <c:pt idx="21">
                  <c:v>2.7275355083802451</c:v>
                </c:pt>
                <c:pt idx="22">
                  <c:v>2.7332839495871371</c:v>
                </c:pt>
                <c:pt idx="23">
                  <c:v>2.7389256006057727</c:v>
                </c:pt>
                <c:pt idx="24">
                  <c:v>2.7444645650530637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27C-4255-8655-C818D25E02FC}"/>
            </c:ext>
          </c:extLst>
        </c:ser>
        <c:ser>
          <c:idx val="6"/>
          <c:order val="6"/>
          <c:tx>
            <c:v>cota=4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ysClr val="windowText" lastClr="000000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xVal>
            <c:numRef>
              <c:f>'Van der Meer (1988)'!$S$62:$S$107</c:f>
              <c:numCache>
                <c:formatCode>0.00</c:formatCode>
                <c:ptCount val="46"/>
                <c:pt idx="0">
                  <c:v>1.5701699950532366</c:v>
                </c:pt>
                <c:pt idx="1">
                  <c:v>1.663257520498387</c:v>
                </c:pt>
                <c:pt idx="2">
                  <c:v>1.8432096951177768</c:v>
                </c:pt>
                <c:pt idx="3">
                  <c:v>2.0160634443194776</c:v>
                </c:pt>
                <c:pt idx="4">
                  <c:v>2.2997547765927364</c:v>
                </c:pt>
                <c:pt idx="5">
                  <c:v>2.2759244069620639</c:v>
                </c:pt>
                <c:pt idx="6">
                  <c:v>2.4278868613136626</c:v>
                </c:pt>
                <c:pt idx="7">
                  <c:v>2.8423734763064217</c:v>
                </c:pt>
                <c:pt idx="8">
                  <c:v>3.1294587097771314</c:v>
                </c:pt>
                <c:pt idx="9">
                  <c:v>2.638292205772466</c:v>
                </c:pt>
                <c:pt idx="10">
                  <c:v>2.9617748966184463</c:v>
                </c:pt>
                <c:pt idx="11">
                  <c:v>3.4479296049786234</c:v>
                </c:pt>
                <c:pt idx="12">
                  <c:v>3.6891362275939441</c:v>
                </c:pt>
                <c:pt idx="13">
                  <c:v>3.1939037909447601</c:v>
                </c:pt>
                <c:pt idx="14">
                  <c:v>2.8289818416766246</c:v>
                </c:pt>
                <c:pt idx="15">
                  <c:v>1.1692963392176678</c:v>
                </c:pt>
                <c:pt idx="16">
                  <c:v>1.1457001185426727</c:v>
                </c:pt>
                <c:pt idx="17">
                  <c:v>1.0877263945568822</c:v>
                </c:pt>
                <c:pt idx="18">
                  <c:v>1.0822298825103351</c:v>
                </c:pt>
                <c:pt idx="19">
                  <c:v>1.0534962079044916</c:v>
                </c:pt>
                <c:pt idx="20">
                  <c:v>1.0300818233581268</c:v>
                </c:pt>
                <c:pt idx="21">
                  <c:v>2.0060365225343562</c:v>
                </c:pt>
                <c:pt idx="22">
                  <c:v>1.8617142162065214</c:v>
                </c:pt>
                <c:pt idx="23">
                  <c:v>2.183083925047772</c:v>
                </c:pt>
                <c:pt idx="24">
                  <c:v>2.6068428836671926</c:v>
                </c:pt>
                <c:pt idx="25">
                  <c:v>1.7249016265176256</c:v>
                </c:pt>
                <c:pt idx="26">
                  <c:v>2.698530689783603</c:v>
                </c:pt>
                <c:pt idx="27">
                  <c:v>3.2528705957412654</c:v>
                </c:pt>
                <c:pt idx="28">
                  <c:v>2.8653447337350877</c:v>
                </c:pt>
                <c:pt idx="29">
                  <c:v>3.0368816294793013</c:v>
                </c:pt>
                <c:pt idx="30">
                  <c:v>2.4664021200022574</c:v>
                </c:pt>
                <c:pt idx="31">
                  <c:v>1.1924134766457342</c:v>
                </c:pt>
                <c:pt idx="32">
                  <c:v>1.0165480497798074</c:v>
                </c:pt>
                <c:pt idx="33">
                  <c:v>0.99110608115463772</c:v>
                </c:pt>
                <c:pt idx="34">
                  <c:v>1.0958240241950998</c:v>
                </c:pt>
                <c:pt idx="35">
                  <c:v>1.129388691040671</c:v>
                </c:pt>
                <c:pt idx="36">
                  <c:v>1.4177290472222714</c:v>
                </c:pt>
                <c:pt idx="37">
                  <c:v>1.5995624685503849</c:v>
                </c:pt>
                <c:pt idx="38">
                  <c:v>1.8386391122574348</c:v>
                </c:pt>
                <c:pt idx="39">
                  <c:v>1.493026104877853</c:v>
                </c:pt>
                <c:pt idx="40">
                  <c:v>1.2944312211347624</c:v>
                </c:pt>
                <c:pt idx="41">
                  <c:v>1.4121693040509748</c:v>
                </c:pt>
                <c:pt idx="42">
                  <c:v>1.3010649326036392</c:v>
                </c:pt>
                <c:pt idx="43">
                  <c:v>1.4155382770597607</c:v>
                </c:pt>
                <c:pt idx="44">
                  <c:v>1.4220040646656502</c:v>
                </c:pt>
                <c:pt idx="45">
                  <c:v>1.4126301196299071</c:v>
                </c:pt>
              </c:numCache>
            </c:numRef>
          </c:xVal>
          <c:yVal>
            <c:numRef>
              <c:f>'Van der Meer (1988)'!$AF$62:$AF$134</c:f>
              <c:numCache>
                <c:formatCode>0.00</c:formatCode>
                <c:ptCount val="73"/>
                <c:pt idx="1">
                  <c:v>3.088452062500652</c:v>
                </c:pt>
                <c:pt idx="2">
                  <c:v>3.012580087464928</c:v>
                </c:pt>
                <c:pt idx="3">
                  <c:v>2.8251744272727612</c:v>
                </c:pt>
                <c:pt idx="4">
                  <c:v>2.7816021546508383</c:v>
                </c:pt>
                <c:pt idx="5">
                  <c:v>2.5395357892384789</c:v>
                </c:pt>
                <c:pt idx="6">
                  <c:v>2.4919451977892124</c:v>
                </c:pt>
                <c:pt idx="7">
                  <c:v>2.2976274616436476</c:v>
                </c:pt>
                <c:pt idx="8">
                  <c:v>2.3839963792698535</c:v>
                </c:pt>
                <c:pt idx="9">
                  <c:v>2.4960912211580282</c:v>
                </c:pt>
                <c:pt idx="10">
                  <c:v>2.4662331119330121</c:v>
                </c:pt>
                <c:pt idx="11">
                  <c:v>2.4643124742982123</c:v>
                </c:pt>
                <c:pt idx="12">
                  <c:v>2.4473412932068257</c:v>
                </c:pt>
                <c:pt idx="13">
                  <c:v>2.4890650955430971</c:v>
                </c:pt>
                <c:pt idx="14">
                  <c:v>2.448450956970917</c:v>
                </c:pt>
                <c:pt idx="15">
                  <c:v>3.9425527747790388</c:v>
                </c:pt>
                <c:pt idx="16">
                  <c:v>4.0962846311619971</c:v>
                </c:pt>
                <c:pt idx="17">
                  <c:v>4.0280593050633238</c:v>
                </c:pt>
                <c:pt idx="18">
                  <c:v>4.0390551313420575</c:v>
                </c:pt>
                <c:pt idx="19">
                  <c:v>4.2249444517668513</c:v>
                </c:pt>
                <c:pt idx="20">
                  <c:v>4.2364758071273059</c:v>
                </c:pt>
                <c:pt idx="21">
                  <c:v>3.0187588011142914</c:v>
                </c:pt>
                <c:pt idx="22">
                  <c:v>3.0123200949771003</c:v>
                </c:pt>
                <c:pt idx="23">
                  <c:v>2.7018498514533471</c:v>
                </c:pt>
                <c:pt idx="24">
                  <c:v>2.1993357076871951</c:v>
                </c:pt>
                <c:pt idx="25">
                  <c:v>3.0939386031588239</c:v>
                </c:pt>
                <c:pt idx="26">
                  <c:v>2.7352130061809925</c:v>
                </c:pt>
                <c:pt idx="27">
                  <c:v>2.6161628769379881</c:v>
                </c:pt>
                <c:pt idx="28">
                  <c:v>2.5988389096271862</c:v>
                </c:pt>
                <c:pt idx="29">
                  <c:v>2.5704349360743568</c:v>
                </c:pt>
                <c:pt idx="30">
                  <c:v>2.7748871061654246</c:v>
                </c:pt>
                <c:pt idx="31">
                  <c:v>3.7511663024189534</c:v>
                </c:pt>
                <c:pt idx="32">
                  <c:v>4.2704706315352778</c:v>
                </c:pt>
                <c:pt idx="33">
                  <c:v>4.559369066489344</c:v>
                </c:pt>
                <c:pt idx="34">
                  <c:v>3.7705788651496577</c:v>
                </c:pt>
                <c:pt idx="35">
                  <c:v>3.8178224843865731</c:v>
                </c:pt>
                <c:pt idx="36">
                  <c:v>3.4429259606658755</c:v>
                </c:pt>
                <c:pt idx="37">
                  <c:v>3.1344590048159424</c:v>
                </c:pt>
                <c:pt idx="38">
                  <c:v>2.9818921931669995</c:v>
                </c:pt>
                <c:pt idx="39">
                  <c:v>3.3647636120638209</c:v>
                </c:pt>
                <c:pt idx="40">
                  <c:v>3.6604483882419485</c:v>
                </c:pt>
                <c:pt idx="41">
                  <c:v>4.0432012706255911</c:v>
                </c:pt>
                <c:pt idx="42">
                  <c:v>4.7971380699030908</c:v>
                </c:pt>
                <c:pt idx="43">
                  <c:v>3.6262461670030275</c:v>
                </c:pt>
                <c:pt idx="44">
                  <c:v>3.5068743479701174</c:v>
                </c:pt>
                <c:pt idx="45">
                  <c:v>3.6003947685344384</c:v>
                </c:pt>
                <c:pt idx="46">
                  <c:v>4.5794442674972355</c:v>
                </c:pt>
                <c:pt idx="47">
                  <c:v>4.7967089271631069</c:v>
                </c:pt>
                <c:pt idx="48">
                  <c:v>3.8466680647591187</c:v>
                </c:pt>
                <c:pt idx="49">
                  <c:v>4.5688782861822608</c:v>
                </c:pt>
                <c:pt idx="50">
                  <c:v>5.0860975628095826</c:v>
                </c:pt>
                <c:pt idx="51">
                  <c:v>3.622495468151202</c:v>
                </c:pt>
                <c:pt idx="52">
                  <c:v>3.0764304951411034</c:v>
                </c:pt>
                <c:pt idx="53">
                  <c:v>3.5239585031244918</c:v>
                </c:pt>
                <c:pt idx="55">
                  <c:v>4.0162660098339265</c:v>
                </c:pt>
                <c:pt idx="56">
                  <c:v>3.0077519190443653</c:v>
                </c:pt>
                <c:pt idx="57">
                  <c:v>2.3326034244344913</c:v>
                </c:pt>
                <c:pt idx="58">
                  <c:v>2.1228584726383803</c:v>
                </c:pt>
                <c:pt idx="59">
                  <c:v>2.9247837295092611</c:v>
                </c:pt>
                <c:pt idx="60">
                  <c:v>2.9753849336165805</c:v>
                </c:pt>
                <c:pt idx="61">
                  <c:v>4.9713179882398961</c:v>
                </c:pt>
                <c:pt idx="62">
                  <c:v>4.2343901170030769</c:v>
                </c:pt>
                <c:pt idx="63">
                  <c:v>3.384986232583346</c:v>
                </c:pt>
                <c:pt idx="64">
                  <c:v>3.6583029477751006</c:v>
                </c:pt>
                <c:pt idx="65">
                  <c:v>5.2553728240836071</c:v>
                </c:pt>
                <c:pt idx="66">
                  <c:v>4.4365895379853635</c:v>
                </c:pt>
                <c:pt idx="67">
                  <c:v>5.2986907390224998</c:v>
                </c:pt>
                <c:pt idx="68">
                  <c:v>5.2711163527666942</c:v>
                </c:pt>
                <c:pt idx="69">
                  <c:v>4.737656010961766</c:v>
                </c:pt>
                <c:pt idx="70">
                  <c:v>5.0502949544049125</c:v>
                </c:pt>
                <c:pt idx="71">
                  <c:v>5.2760793929277252</c:v>
                </c:pt>
                <c:pt idx="72">
                  <c:v>4.9561942783661248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27C-4255-8655-C818D25E02FC}"/>
            </c:ext>
          </c:extLst>
        </c:ser>
        <c:ser>
          <c:idx val="7"/>
          <c:order val="7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ysClr val="windowText" lastClr="000000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xVal>
            <c:numRef>
              <c:f>'Van der Meer (1988)'!$S$62:$S$107</c:f>
              <c:numCache>
                <c:formatCode>0.00</c:formatCode>
                <c:ptCount val="46"/>
                <c:pt idx="0">
                  <c:v>1.5701699950532366</c:v>
                </c:pt>
                <c:pt idx="1">
                  <c:v>1.663257520498387</c:v>
                </c:pt>
                <c:pt idx="2">
                  <c:v>1.8432096951177768</c:v>
                </c:pt>
                <c:pt idx="3">
                  <c:v>2.0160634443194776</c:v>
                </c:pt>
                <c:pt idx="4">
                  <c:v>2.2997547765927364</c:v>
                </c:pt>
                <c:pt idx="5">
                  <c:v>2.2759244069620639</c:v>
                </c:pt>
                <c:pt idx="6">
                  <c:v>2.4278868613136626</c:v>
                </c:pt>
                <c:pt idx="7">
                  <c:v>2.8423734763064217</c:v>
                </c:pt>
                <c:pt idx="8">
                  <c:v>3.1294587097771314</c:v>
                </c:pt>
                <c:pt idx="9">
                  <c:v>2.638292205772466</c:v>
                </c:pt>
                <c:pt idx="10">
                  <c:v>2.9617748966184463</c:v>
                </c:pt>
                <c:pt idx="11">
                  <c:v>3.4479296049786234</c:v>
                </c:pt>
                <c:pt idx="12">
                  <c:v>3.6891362275939441</c:v>
                </c:pt>
                <c:pt idx="13">
                  <c:v>3.1939037909447601</c:v>
                </c:pt>
                <c:pt idx="14">
                  <c:v>2.8289818416766246</c:v>
                </c:pt>
                <c:pt idx="15">
                  <c:v>1.1692963392176678</c:v>
                </c:pt>
                <c:pt idx="16">
                  <c:v>1.1457001185426727</c:v>
                </c:pt>
                <c:pt idx="17">
                  <c:v>1.0877263945568822</c:v>
                </c:pt>
                <c:pt idx="18">
                  <c:v>1.0822298825103351</c:v>
                </c:pt>
                <c:pt idx="19">
                  <c:v>1.0534962079044916</c:v>
                </c:pt>
                <c:pt idx="20">
                  <c:v>1.0300818233581268</c:v>
                </c:pt>
                <c:pt idx="21">
                  <c:v>2.0060365225343562</c:v>
                </c:pt>
                <c:pt idx="22">
                  <c:v>1.8617142162065214</c:v>
                </c:pt>
                <c:pt idx="23">
                  <c:v>2.183083925047772</c:v>
                </c:pt>
                <c:pt idx="24">
                  <c:v>2.6068428836671926</c:v>
                </c:pt>
                <c:pt idx="25">
                  <c:v>1.7249016265176256</c:v>
                </c:pt>
                <c:pt idx="26">
                  <c:v>2.698530689783603</c:v>
                </c:pt>
                <c:pt idx="27">
                  <c:v>3.2528705957412654</c:v>
                </c:pt>
                <c:pt idx="28">
                  <c:v>2.8653447337350877</c:v>
                </c:pt>
                <c:pt idx="29">
                  <c:v>3.0368816294793013</c:v>
                </c:pt>
                <c:pt idx="30">
                  <c:v>2.4664021200022574</c:v>
                </c:pt>
                <c:pt idx="31">
                  <c:v>1.1924134766457342</c:v>
                </c:pt>
                <c:pt idx="32">
                  <c:v>1.0165480497798074</c:v>
                </c:pt>
                <c:pt idx="33">
                  <c:v>0.99110608115463772</c:v>
                </c:pt>
                <c:pt idx="34">
                  <c:v>1.0958240241950998</c:v>
                </c:pt>
                <c:pt idx="35">
                  <c:v>1.129388691040671</c:v>
                </c:pt>
                <c:pt idx="36">
                  <c:v>1.4177290472222714</c:v>
                </c:pt>
                <c:pt idx="37">
                  <c:v>1.5995624685503849</c:v>
                </c:pt>
                <c:pt idx="38">
                  <c:v>1.8386391122574348</c:v>
                </c:pt>
                <c:pt idx="39">
                  <c:v>1.493026104877853</c:v>
                </c:pt>
                <c:pt idx="40">
                  <c:v>1.2944312211347624</c:v>
                </c:pt>
                <c:pt idx="41">
                  <c:v>1.4121693040509748</c:v>
                </c:pt>
                <c:pt idx="42">
                  <c:v>1.3010649326036392</c:v>
                </c:pt>
                <c:pt idx="43">
                  <c:v>1.4155382770597607</c:v>
                </c:pt>
                <c:pt idx="44">
                  <c:v>1.4220040646656502</c:v>
                </c:pt>
                <c:pt idx="45">
                  <c:v>1.4126301196299071</c:v>
                </c:pt>
              </c:numCache>
            </c:numRef>
          </c:xVal>
          <c:yVal>
            <c:numRef>
              <c:f>'Van der Meer (1988)'!$AG$62:$AG$107</c:f>
              <c:numCache>
                <c:formatCode>0.00</c:formatCode>
                <c:ptCount val="46"/>
                <c:pt idx="2">
                  <c:v>2.8958067614138545</c:v>
                </c:pt>
                <c:pt idx="3">
                  <c:v>2.8558095736988487</c:v>
                </c:pt>
                <c:pt idx="4">
                  <c:v>2.6789491928432683</c:v>
                </c:pt>
                <c:pt idx="6">
                  <c:v>2.4996514340551887</c:v>
                </c:pt>
                <c:pt idx="7">
                  <c:v>2.393587305601411</c:v>
                </c:pt>
                <c:pt idx="8">
                  <c:v>2.6168286286715414</c:v>
                </c:pt>
                <c:pt idx="9">
                  <c:v>2.4481995165684345</c:v>
                </c:pt>
                <c:pt idx="10">
                  <c:v>2.4622176671120246</c:v>
                </c:pt>
                <c:pt idx="11">
                  <c:v>2.558188752058272</c:v>
                </c:pt>
                <c:pt idx="12">
                  <c:v>2.5976328605581132</c:v>
                </c:pt>
                <c:pt idx="13">
                  <c:v>2.4994428195439151</c:v>
                </c:pt>
                <c:pt idx="15">
                  <c:v>3.9694865535317199</c:v>
                </c:pt>
                <c:pt idx="16">
                  <c:v>4.0847090216214976</c:v>
                </c:pt>
                <c:pt idx="17">
                  <c:v>4.1669850047346015</c:v>
                </c:pt>
                <c:pt idx="18">
                  <c:v>4.1000844722880423</c:v>
                </c:pt>
                <c:pt idx="19">
                  <c:v>4.3009124279715172</c:v>
                </c:pt>
                <c:pt idx="20">
                  <c:v>4.3158268099444159</c:v>
                </c:pt>
                <c:pt idx="21">
                  <c:v>2.956191806865117</c:v>
                </c:pt>
                <c:pt idx="22">
                  <c:v>3.1189028545354534</c:v>
                </c:pt>
                <c:pt idx="23">
                  <c:v>2.6933686093706739</c:v>
                </c:pt>
                <c:pt idx="24">
                  <c:v>2.3389192548831734</c:v>
                </c:pt>
                <c:pt idx="26">
                  <c:v>2.7140807690586928</c:v>
                </c:pt>
                <c:pt idx="27">
                  <c:v>2.8458063280877113</c:v>
                </c:pt>
                <c:pt idx="28">
                  <c:v>2.651846951123078</c:v>
                </c:pt>
                <c:pt idx="29">
                  <c:v>2.6227050535244207</c:v>
                </c:pt>
                <c:pt idx="31">
                  <c:v>3.6849007003799277</c:v>
                </c:pt>
                <c:pt idx="32">
                  <c:v>4.3745538259801089</c:v>
                </c:pt>
                <c:pt idx="33">
                  <c:v>4.6933011166585761</c:v>
                </c:pt>
                <c:pt idx="34">
                  <c:v>3.9061206460737186</c:v>
                </c:pt>
                <c:pt idx="35">
                  <c:v>3.8891467075849957</c:v>
                </c:pt>
                <c:pt idx="36">
                  <c:v>3.6224621622436768</c:v>
                </c:pt>
                <c:pt idx="37">
                  <c:v>3.2871276137116139</c:v>
                </c:pt>
                <c:pt idx="38">
                  <c:v>2.9053714934978356</c:v>
                </c:pt>
                <c:pt idx="39">
                  <c:v>3.3830388202874531</c:v>
                </c:pt>
                <c:pt idx="40">
                  <c:v>3.792458958005382</c:v>
                </c:pt>
                <c:pt idx="41">
                  <c:v>4.4658151512527482</c:v>
                </c:pt>
                <c:pt idx="42">
                  <c:v>4.830983406416772</c:v>
                </c:pt>
                <c:pt idx="43">
                  <c:v>3.6175323876921195</c:v>
                </c:pt>
                <c:pt idx="44">
                  <c:v>3.6169753630398143</c:v>
                </c:pt>
                <c:pt idx="45">
                  <c:v>3.6686520800580658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27C-4255-8655-C818D25E02FC}"/>
            </c:ext>
          </c:extLst>
        </c:ser>
        <c:ser>
          <c:idx val="8"/>
          <c:order val="8"/>
          <c:tx>
            <c:v>cota=6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'Van der Meer (1988)'!$S$108:$S$134</c:f>
              <c:numCache>
                <c:formatCode>0.00</c:formatCode>
                <c:ptCount val="27"/>
                <c:pt idx="0">
                  <c:v>1.0931556948866827</c:v>
                </c:pt>
                <c:pt idx="1">
                  <c:v>0.93914372525929057</c:v>
                </c:pt>
                <c:pt idx="2">
                  <c:v>1.3272741862442459</c:v>
                </c:pt>
                <c:pt idx="3">
                  <c:v>0.99869701158453239</c:v>
                </c:pt>
                <c:pt idx="4">
                  <c:v>0.89090861772721042</c:v>
                </c:pt>
                <c:pt idx="5">
                  <c:v>1.2994765725895288</c:v>
                </c:pt>
                <c:pt idx="6">
                  <c:v>1.6093919250634523</c:v>
                </c:pt>
                <c:pt idx="7">
                  <c:v>1.4200264361556918</c:v>
                </c:pt>
                <c:pt idx="8">
                  <c:v>1.9136078613191534</c:v>
                </c:pt>
                <c:pt idx="9">
                  <c:v>1.2009920541868575</c:v>
                </c:pt>
                <c:pt idx="10">
                  <c:v>1.6756102777025341</c:v>
                </c:pt>
                <c:pt idx="11">
                  <c:v>2.1298076964141672</c:v>
                </c:pt>
                <c:pt idx="12">
                  <c:v>2.5701031606890288</c:v>
                </c:pt>
                <c:pt idx="13">
                  <c:v>1.9966314640695844</c:v>
                </c:pt>
                <c:pt idx="14">
                  <c:v>1.750680145671393</c:v>
                </c:pt>
                <c:pt idx="15">
                  <c:v>0.79525883516651985</c:v>
                </c:pt>
                <c:pt idx="16">
                  <c:v>0.895355909655978</c:v>
                </c:pt>
                <c:pt idx="17">
                  <c:v>1.0849713217464039</c:v>
                </c:pt>
                <c:pt idx="18">
                  <c:v>0.98433650688064989</c:v>
                </c:pt>
                <c:pt idx="19">
                  <c:v>0.78313827509316913</c:v>
                </c:pt>
                <c:pt idx="20">
                  <c:v>0.7614281219269019</c:v>
                </c:pt>
                <c:pt idx="21">
                  <c:v>0.73724696446518478</c:v>
                </c:pt>
                <c:pt idx="22">
                  <c:v>0.70813932251294931</c:v>
                </c:pt>
                <c:pt idx="23">
                  <c:v>0.73204031521005142</c:v>
                </c:pt>
                <c:pt idx="24">
                  <c:v>0.69520839333586848</c:v>
                </c:pt>
                <c:pt idx="25">
                  <c:v>0.66603540754537482</c:v>
                </c:pt>
                <c:pt idx="26">
                  <c:v>0.75846343271193506</c:v>
                </c:pt>
              </c:numCache>
            </c:numRef>
          </c:xVal>
          <c:yVal>
            <c:numRef>
              <c:f>'Van der Meer (1988)'!$AF$108:$AF$134</c:f>
              <c:numCache>
                <c:formatCode>0.00</c:formatCode>
                <c:ptCount val="27"/>
                <c:pt idx="0">
                  <c:v>4.5794442674972355</c:v>
                </c:pt>
                <c:pt idx="1">
                  <c:v>4.7967089271631069</c:v>
                </c:pt>
                <c:pt idx="2">
                  <c:v>3.8466680647591187</c:v>
                </c:pt>
                <c:pt idx="3">
                  <c:v>4.5688782861822608</c:v>
                </c:pt>
                <c:pt idx="4">
                  <c:v>5.0860975628095826</c:v>
                </c:pt>
                <c:pt idx="5">
                  <c:v>3.622495468151202</c:v>
                </c:pt>
                <c:pt idx="6">
                  <c:v>3.0764304951411034</c:v>
                </c:pt>
                <c:pt idx="7">
                  <c:v>3.5239585031244918</c:v>
                </c:pt>
                <c:pt idx="9">
                  <c:v>4.0162660098339265</c:v>
                </c:pt>
                <c:pt idx="10">
                  <c:v>3.0077519190443653</c:v>
                </c:pt>
                <c:pt idx="11">
                  <c:v>2.3326034244344913</c:v>
                </c:pt>
                <c:pt idx="12">
                  <c:v>2.1228584726383803</c:v>
                </c:pt>
                <c:pt idx="13">
                  <c:v>2.9247837295092611</c:v>
                </c:pt>
                <c:pt idx="14">
                  <c:v>2.9753849336165805</c:v>
                </c:pt>
                <c:pt idx="15">
                  <c:v>4.9713179882398961</c:v>
                </c:pt>
                <c:pt idx="16">
                  <c:v>4.2343901170030769</c:v>
                </c:pt>
                <c:pt idx="17">
                  <c:v>3.384986232583346</c:v>
                </c:pt>
                <c:pt idx="18">
                  <c:v>3.6583029477751006</c:v>
                </c:pt>
                <c:pt idx="19">
                  <c:v>5.2553728240836071</c:v>
                </c:pt>
                <c:pt idx="20">
                  <c:v>4.4365895379853635</c:v>
                </c:pt>
                <c:pt idx="21">
                  <c:v>5.2986907390224998</c:v>
                </c:pt>
                <c:pt idx="22">
                  <c:v>5.2711163527666942</c:v>
                </c:pt>
                <c:pt idx="23">
                  <c:v>4.737656010961766</c:v>
                </c:pt>
                <c:pt idx="24">
                  <c:v>5.0502949544049125</c:v>
                </c:pt>
                <c:pt idx="25">
                  <c:v>5.2760793929277252</c:v>
                </c:pt>
                <c:pt idx="26">
                  <c:v>4.9561942783661248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27C-4255-8655-C818D25E02FC}"/>
            </c:ext>
          </c:extLst>
        </c:ser>
        <c:ser>
          <c:idx val="9"/>
          <c:order val="9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'Van der Meer (1988)'!$S$108:$S$134</c:f>
              <c:numCache>
                <c:formatCode>0.00</c:formatCode>
                <c:ptCount val="27"/>
                <c:pt idx="0">
                  <c:v>1.0931556948866827</c:v>
                </c:pt>
                <c:pt idx="1">
                  <c:v>0.93914372525929057</c:v>
                </c:pt>
                <c:pt idx="2">
                  <c:v>1.3272741862442459</c:v>
                </c:pt>
                <c:pt idx="3">
                  <c:v>0.99869701158453239</c:v>
                </c:pt>
                <c:pt idx="4">
                  <c:v>0.89090861772721042</c:v>
                </c:pt>
                <c:pt idx="5">
                  <c:v>1.2994765725895288</c:v>
                </c:pt>
                <c:pt idx="6">
                  <c:v>1.6093919250634523</c:v>
                </c:pt>
                <c:pt idx="7">
                  <c:v>1.4200264361556918</c:v>
                </c:pt>
                <c:pt idx="8">
                  <c:v>1.9136078613191534</c:v>
                </c:pt>
                <c:pt idx="9">
                  <c:v>1.2009920541868575</c:v>
                </c:pt>
                <c:pt idx="10">
                  <c:v>1.6756102777025341</c:v>
                </c:pt>
                <c:pt idx="11">
                  <c:v>2.1298076964141672</c:v>
                </c:pt>
                <c:pt idx="12">
                  <c:v>2.5701031606890288</c:v>
                </c:pt>
                <c:pt idx="13">
                  <c:v>1.9966314640695844</c:v>
                </c:pt>
                <c:pt idx="14">
                  <c:v>1.750680145671393</c:v>
                </c:pt>
                <c:pt idx="15">
                  <c:v>0.79525883516651985</c:v>
                </c:pt>
                <c:pt idx="16">
                  <c:v>0.895355909655978</c:v>
                </c:pt>
                <c:pt idx="17">
                  <c:v>1.0849713217464039</c:v>
                </c:pt>
                <c:pt idx="18">
                  <c:v>0.98433650688064989</c:v>
                </c:pt>
                <c:pt idx="19">
                  <c:v>0.78313827509316913</c:v>
                </c:pt>
                <c:pt idx="20">
                  <c:v>0.7614281219269019</c:v>
                </c:pt>
                <c:pt idx="21">
                  <c:v>0.73724696446518478</c:v>
                </c:pt>
                <c:pt idx="22">
                  <c:v>0.70813932251294931</c:v>
                </c:pt>
                <c:pt idx="23">
                  <c:v>0.73204031521005142</c:v>
                </c:pt>
                <c:pt idx="24">
                  <c:v>0.69520839333586848</c:v>
                </c:pt>
                <c:pt idx="25">
                  <c:v>0.66603540754537482</c:v>
                </c:pt>
                <c:pt idx="26">
                  <c:v>0.75846343271193506</c:v>
                </c:pt>
              </c:numCache>
            </c:numRef>
          </c:xVal>
          <c:yVal>
            <c:numRef>
              <c:f>'Van der Meer (1988)'!$AG$108:$AG$134</c:f>
              <c:numCache>
                <c:formatCode>0.00</c:formatCode>
                <c:ptCount val="27"/>
                <c:pt idx="0">
                  <c:v>4.4415081887411478</c:v>
                </c:pt>
                <c:pt idx="1">
                  <c:v>4.671485951511344</c:v>
                </c:pt>
                <c:pt idx="2">
                  <c:v>3.512554071326528</c:v>
                </c:pt>
                <c:pt idx="3">
                  <c:v>4.5468756965470574</c:v>
                </c:pt>
                <c:pt idx="5">
                  <c:v>3.8658058724308124</c:v>
                </c:pt>
                <c:pt idx="6">
                  <c:v>3.2010413516634819</c:v>
                </c:pt>
                <c:pt idx="7">
                  <c:v>3.6993375680044402</c:v>
                </c:pt>
                <c:pt idx="8">
                  <c:v>3.0414734962923049</c:v>
                </c:pt>
                <c:pt idx="9">
                  <c:v>4.0597857051110875</c:v>
                </c:pt>
                <c:pt idx="10">
                  <c:v>3.1773426823062634</c:v>
                </c:pt>
                <c:pt idx="11">
                  <c:v>2.5582417924688614</c:v>
                </c:pt>
                <c:pt idx="12">
                  <c:v>2.1591782040415999</c:v>
                </c:pt>
                <c:pt idx="13">
                  <c:v>2.9914362494942335</c:v>
                </c:pt>
                <c:pt idx="14">
                  <c:v>3.1431538703450079</c:v>
                </c:pt>
                <c:pt idx="15">
                  <c:v>5.0295077276822768</c:v>
                </c:pt>
                <c:pt idx="16">
                  <c:v>4.2574872668877273</c:v>
                </c:pt>
                <c:pt idx="17">
                  <c:v>3.7809522176044368</c:v>
                </c:pt>
                <c:pt idx="18">
                  <c:v>3.905196444856784</c:v>
                </c:pt>
                <c:pt idx="19">
                  <c:v>5.2239733229358087</c:v>
                </c:pt>
                <c:pt idx="20">
                  <c:v>4.5213783894906214</c:v>
                </c:pt>
                <c:pt idx="21">
                  <c:v>5.1810803933915892</c:v>
                </c:pt>
                <c:pt idx="22">
                  <c:v>5.2351593311577549</c:v>
                </c:pt>
                <c:pt idx="23">
                  <c:v>5.1602405181239206</c:v>
                </c:pt>
                <c:pt idx="24">
                  <c:v>5.1730970427424712</c:v>
                </c:pt>
                <c:pt idx="25">
                  <c:v>5.3777678105816227</c:v>
                </c:pt>
                <c:pt idx="26">
                  <c:v>4.8457826279950531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27C-4255-8655-C818D25E02FC}"/>
            </c:ext>
          </c:extLst>
        </c:ser>
        <c:ser>
          <c:idx val="10"/>
          <c:order val="1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'Thompson and Shuttler 1975'!$Q$3:$Q$32</c:f>
              <c:numCache>
                <c:formatCode>0.00</c:formatCode>
                <c:ptCount val="30"/>
                <c:pt idx="0">
                  <c:v>3.15</c:v>
                </c:pt>
                <c:pt idx="1">
                  <c:v>3.01</c:v>
                </c:pt>
                <c:pt idx="2">
                  <c:v>2.87</c:v>
                </c:pt>
                <c:pt idx="3">
                  <c:v>2.77</c:v>
                </c:pt>
                <c:pt idx="4">
                  <c:v>2.4900000000000002</c:v>
                </c:pt>
                <c:pt idx="5">
                  <c:v>2.4</c:v>
                </c:pt>
                <c:pt idx="6">
                  <c:v>2.2799999999999998</c:v>
                </c:pt>
                <c:pt idx="7">
                  <c:v>2.2200000000000002</c:v>
                </c:pt>
                <c:pt idx="8">
                  <c:v>2.08</c:v>
                </c:pt>
                <c:pt idx="9">
                  <c:v>2.0099999999999998</c:v>
                </c:pt>
                <c:pt idx="10">
                  <c:v>3.85</c:v>
                </c:pt>
                <c:pt idx="11">
                  <c:v>3.63</c:v>
                </c:pt>
                <c:pt idx="12">
                  <c:v>3.37</c:v>
                </c:pt>
                <c:pt idx="13">
                  <c:v>3.25</c:v>
                </c:pt>
                <c:pt idx="14">
                  <c:v>3</c:v>
                </c:pt>
                <c:pt idx="15">
                  <c:v>2.85</c:v>
                </c:pt>
                <c:pt idx="16">
                  <c:v>2.66</c:v>
                </c:pt>
                <c:pt idx="18">
                  <c:v>2.46</c:v>
                </c:pt>
                <c:pt idx="19">
                  <c:v>2.38</c:v>
                </c:pt>
                <c:pt idx="20">
                  <c:v>4.2699999999999996</c:v>
                </c:pt>
                <c:pt idx="21">
                  <c:v>4.09</c:v>
                </c:pt>
                <c:pt idx="22">
                  <c:v>3.95</c:v>
                </c:pt>
                <c:pt idx="24">
                  <c:v>3.47</c:v>
                </c:pt>
                <c:pt idx="25">
                  <c:v>3.34</c:v>
                </c:pt>
                <c:pt idx="26">
                  <c:v>3.21</c:v>
                </c:pt>
                <c:pt idx="28">
                  <c:v>2.87</c:v>
                </c:pt>
                <c:pt idx="29">
                  <c:v>2.74</c:v>
                </c:pt>
              </c:numCache>
            </c:numRef>
          </c:xVal>
          <c:yVal>
            <c:numRef>
              <c:f>'Thompson and Shuttler 1975'!$S$3:$S$32</c:f>
              <c:numCache>
                <c:formatCode>General</c:formatCode>
                <c:ptCount val="30"/>
                <c:pt idx="0">
                  <c:v>2.4491371924297582</c:v>
                </c:pt>
                <c:pt idx="1">
                  <c:v>2.4826039796011505</c:v>
                </c:pt>
                <c:pt idx="2">
                  <c:v>2.458413434306272</c:v>
                </c:pt>
                <c:pt idx="3">
                  <c:v>2.4089794339316546</c:v>
                </c:pt>
                <c:pt idx="4">
                  <c:v>2.6228348656517273</c:v>
                </c:pt>
                <c:pt idx="5">
                  <c:v>2.5947215786799123</c:v>
                </c:pt>
                <c:pt idx="6">
                  <c:v>2.5885647337695454</c:v>
                </c:pt>
                <c:pt idx="7">
                  <c:v>2.4879623661917085</c:v>
                </c:pt>
                <c:pt idx="8">
                  <c:v>2.8139023061958928</c:v>
                </c:pt>
                <c:pt idx="9">
                  <c:v>2.7709063772322517</c:v>
                </c:pt>
                <c:pt idx="10">
                  <c:v>2.2059604499190022</c:v>
                </c:pt>
                <c:pt idx="11">
                  <c:v>2.2904023811804159</c:v>
                </c:pt>
                <c:pt idx="12">
                  <c:v>2.400568412322595</c:v>
                </c:pt>
                <c:pt idx="13">
                  <c:v>2.3431603237149425</c:v>
                </c:pt>
                <c:pt idx="14">
                  <c:v>2.4317674251075614</c:v>
                </c:pt>
                <c:pt idx="15">
                  <c:v>2.4826039796011505</c:v>
                </c:pt>
                <c:pt idx="16">
                  <c:v>2.5596422227777067</c:v>
                </c:pt>
                <c:pt idx="18">
                  <c:v>2.7096837022627116</c:v>
                </c:pt>
                <c:pt idx="19">
                  <c:v>2.6748055780218842</c:v>
                </c:pt>
                <c:pt idx="20">
                  <c:v>2.2928092865299869</c:v>
                </c:pt>
                <c:pt idx="21">
                  <c:v>2.3064191810488106</c:v>
                </c:pt>
                <c:pt idx="22">
                  <c:v>2.2270333463715644</c:v>
                </c:pt>
                <c:pt idx="24">
                  <c:v>2.3101790538521838</c:v>
                </c:pt>
                <c:pt idx="25">
                  <c:v>2.3064191810488106</c:v>
                </c:pt>
                <c:pt idx="26">
                  <c:v>2.2559558573634027</c:v>
                </c:pt>
                <c:pt idx="28">
                  <c:v>2.5359860290407426</c:v>
                </c:pt>
                <c:pt idx="29">
                  <c:v>2.5626879789431229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327C-4255-8655-C818D25E02FC}"/>
            </c:ext>
          </c:extLst>
        </c:ser>
        <c:ser>
          <c:idx val="11"/>
          <c:order val="1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'Thompson and Shuttler 1975'!$X$3:$X$34</c:f>
              <c:numCache>
                <c:formatCode>0.00</c:formatCode>
                <c:ptCount val="32"/>
                <c:pt idx="0">
                  <c:v>3.49</c:v>
                </c:pt>
                <c:pt idx="1">
                  <c:v>3.32</c:v>
                </c:pt>
                <c:pt idx="2">
                  <c:v>3.08</c:v>
                </c:pt>
                <c:pt idx="3">
                  <c:v>2.86</c:v>
                </c:pt>
                <c:pt idx="4">
                  <c:v>2.65</c:v>
                </c:pt>
                <c:pt idx="5">
                  <c:v>2.54</c:v>
                </c:pt>
                <c:pt idx="6">
                  <c:v>2.42</c:v>
                </c:pt>
                <c:pt idx="7">
                  <c:v>2.3199999999999998</c:v>
                </c:pt>
                <c:pt idx="8">
                  <c:v>2.21</c:v>
                </c:pt>
                <c:pt idx="9">
                  <c:v>2.17</c:v>
                </c:pt>
                <c:pt idx="10">
                  <c:v>4.05</c:v>
                </c:pt>
                <c:pt idx="11">
                  <c:v>3.92</c:v>
                </c:pt>
                <c:pt idx="12">
                  <c:v>3.7</c:v>
                </c:pt>
                <c:pt idx="13">
                  <c:v>3.5</c:v>
                </c:pt>
                <c:pt idx="14">
                  <c:v>3.58</c:v>
                </c:pt>
                <c:pt idx="15">
                  <c:v>3.31</c:v>
                </c:pt>
                <c:pt idx="16">
                  <c:v>2.93</c:v>
                </c:pt>
                <c:pt idx="17">
                  <c:v>2.69</c:v>
                </c:pt>
                <c:pt idx="18">
                  <c:v>2.56</c:v>
                </c:pt>
                <c:pt idx="19">
                  <c:v>2.4900000000000002</c:v>
                </c:pt>
                <c:pt idx="20">
                  <c:v>4.37</c:v>
                </c:pt>
                <c:pt idx="21">
                  <c:v>4.22</c:v>
                </c:pt>
                <c:pt idx="22">
                  <c:v>4.09</c:v>
                </c:pt>
                <c:pt idx="23">
                  <c:v>4</c:v>
                </c:pt>
                <c:pt idx="24">
                  <c:v>3.65</c:v>
                </c:pt>
                <c:pt idx="25">
                  <c:v>3.47</c:v>
                </c:pt>
                <c:pt idx="26">
                  <c:v>3.34</c:v>
                </c:pt>
                <c:pt idx="27">
                  <c:v>3.25</c:v>
                </c:pt>
                <c:pt idx="28">
                  <c:v>3.02</c:v>
                </c:pt>
                <c:pt idx="29">
                  <c:v>2.88</c:v>
                </c:pt>
                <c:pt idx="30">
                  <c:v>2.73</c:v>
                </c:pt>
                <c:pt idx="31">
                  <c:v>2.68</c:v>
                </c:pt>
              </c:numCache>
            </c:numRef>
          </c:xVal>
          <c:yVal>
            <c:numRef>
              <c:f>'Thompson and Shuttler 1975'!$Z$3:$Z$34</c:f>
              <c:numCache>
                <c:formatCode>General</c:formatCode>
                <c:ptCount val="32"/>
                <c:pt idx="0">
                  <c:v>2.2294819811262876</c:v>
                </c:pt>
                <c:pt idx="1">
                  <c:v>2.2703436313862455</c:v>
                </c:pt>
                <c:pt idx="2">
                  <c:v>2.388800272923854</c:v>
                </c:pt>
                <c:pt idx="3">
                  <c:v>2.5124084098850035</c:v>
                </c:pt>
                <c:pt idx="4">
                  <c:v>2.5784443781721413</c:v>
                </c:pt>
                <c:pt idx="5">
                  <c:v>2.5921246185118552</c:v>
                </c:pt>
                <c:pt idx="6">
                  <c:v>2.582486781539302</c:v>
                </c:pt>
                <c:pt idx="7">
                  <c:v>2.5564857504093017</c:v>
                </c:pt>
                <c:pt idx="8">
                  <c:v>2.772312376530949</c:v>
                </c:pt>
                <c:pt idx="9">
                  <c:v>2.6636315045397687</c:v>
                </c:pt>
                <c:pt idx="10">
                  <c:v>2.2294819811262876</c:v>
                </c:pt>
                <c:pt idx="11">
                  <c:v>2.1988367453583324</c:v>
                </c:pt>
                <c:pt idx="12">
                  <c:v>2.2273948490776476</c:v>
                </c:pt>
                <c:pt idx="13">
                  <c:v>2.2626368135806465</c:v>
                </c:pt>
                <c:pt idx="14">
                  <c:v>1.8999063839163146</c:v>
                </c:pt>
                <c:pt idx="15">
                  <c:v>2.0558229733025057</c:v>
                </c:pt>
                <c:pt idx="16">
                  <c:v>2.3565191881546128</c:v>
                </c:pt>
                <c:pt idx="17">
                  <c:v>2.5564857504093017</c:v>
                </c:pt>
                <c:pt idx="18">
                  <c:v>2.7916991763668295</c:v>
                </c:pt>
                <c:pt idx="19">
                  <c:v>2.7172616690607034</c:v>
                </c:pt>
                <c:pt idx="20">
                  <c:v>2.4427367793209762</c:v>
                </c:pt>
                <c:pt idx="21">
                  <c:v>2.4133574034420722</c:v>
                </c:pt>
                <c:pt idx="22">
                  <c:v>2.3242381033853716</c:v>
                </c:pt>
                <c:pt idx="23">
                  <c:v>2.2038670262149154</c:v>
                </c:pt>
                <c:pt idx="24">
                  <c:v>2.3264159803056912</c:v>
                </c:pt>
                <c:pt idx="25">
                  <c:v>2.3776039604281158</c:v>
                </c:pt>
                <c:pt idx="26">
                  <c:v>2.3242381033853716</c:v>
                </c:pt>
                <c:pt idx="27">
                  <c:v>2.2332519198977812</c:v>
                </c:pt>
                <c:pt idx="28">
                  <c:v>2.5590575783362608</c:v>
                </c:pt>
                <c:pt idx="29">
                  <c:v>2.5921246185118552</c:v>
                </c:pt>
                <c:pt idx="30">
                  <c:v>2.5986273239239224</c:v>
                </c:pt>
                <c:pt idx="31">
                  <c:v>2.4536386225192723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327C-4255-8655-C818D25E02FC}"/>
            </c:ext>
          </c:extLst>
        </c:ser>
        <c:ser>
          <c:idx val="14"/>
          <c:order val="1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'Thompson and Shuttler 1975'!$Q$35:$Q$63</c:f>
              <c:numCache>
                <c:formatCode>0.00</c:formatCode>
                <c:ptCount val="29"/>
                <c:pt idx="0">
                  <c:v>1.88</c:v>
                </c:pt>
                <c:pt idx="1">
                  <c:v>1.78</c:v>
                </c:pt>
                <c:pt idx="2">
                  <c:v>1.7</c:v>
                </c:pt>
                <c:pt idx="3">
                  <c:v>1.65</c:v>
                </c:pt>
                <c:pt idx="5">
                  <c:v>1.47</c:v>
                </c:pt>
                <c:pt idx="6">
                  <c:v>1.42</c:v>
                </c:pt>
                <c:pt idx="9">
                  <c:v>2.38</c:v>
                </c:pt>
                <c:pt idx="10">
                  <c:v>2.16</c:v>
                </c:pt>
                <c:pt idx="11">
                  <c:v>1.97</c:v>
                </c:pt>
                <c:pt idx="12">
                  <c:v>1.88</c:v>
                </c:pt>
                <c:pt idx="13">
                  <c:v>1.7</c:v>
                </c:pt>
                <c:pt idx="14">
                  <c:v>1.66</c:v>
                </c:pt>
                <c:pt idx="15">
                  <c:v>1.59</c:v>
                </c:pt>
                <c:pt idx="16">
                  <c:v>1.55</c:v>
                </c:pt>
                <c:pt idx="18">
                  <c:v>2.68</c:v>
                </c:pt>
                <c:pt idx="19">
                  <c:v>2.56</c:v>
                </c:pt>
                <c:pt idx="20">
                  <c:v>2.39</c:v>
                </c:pt>
                <c:pt idx="21">
                  <c:v>2.25</c:v>
                </c:pt>
                <c:pt idx="22">
                  <c:v>2.17</c:v>
                </c:pt>
                <c:pt idx="23">
                  <c:v>2.15</c:v>
                </c:pt>
                <c:pt idx="24">
                  <c:v>2.02</c:v>
                </c:pt>
                <c:pt idx="25">
                  <c:v>1.93</c:v>
                </c:pt>
                <c:pt idx="26">
                  <c:v>1.82</c:v>
                </c:pt>
                <c:pt idx="27">
                  <c:v>1.77</c:v>
                </c:pt>
                <c:pt idx="28">
                  <c:v>1.79</c:v>
                </c:pt>
              </c:numCache>
            </c:numRef>
          </c:xVal>
          <c:yVal>
            <c:numRef>
              <c:f>'Thompson and Shuttler 1975'!$T$35:$T$63</c:f>
              <c:numCache>
                <c:formatCode>General</c:formatCode>
                <c:ptCount val="29"/>
                <c:pt idx="0">
                  <c:v>3.0049697467400582</c:v>
                </c:pt>
                <c:pt idx="1">
                  <c:v>3.0752255747317472</c:v>
                </c:pt>
                <c:pt idx="2">
                  <c:v>3.0513249096389612</c:v>
                </c:pt>
                <c:pt idx="3">
                  <c:v>2.948696137708692</c:v>
                </c:pt>
                <c:pt idx="5">
                  <c:v>3.2655162565730111</c:v>
                </c:pt>
                <c:pt idx="6">
                  <c:v>3.2353935734156929</c:v>
                </c:pt>
                <c:pt idx="9">
                  <c:v>2.5359860290407426</c:v>
                </c:pt>
                <c:pt idx="10">
                  <c:v>2.8349735767058299</c:v>
                </c:pt>
                <c:pt idx="11">
                  <c:v>3.0657861651348806</c:v>
                </c:pt>
                <c:pt idx="12">
                  <c:v>3.0803343581421152</c:v>
                </c:pt>
                <c:pt idx="13">
                  <c:v>3.282886023895208</c:v>
                </c:pt>
                <c:pt idx="14">
                  <c:v>3.2033599736789036</c:v>
                </c:pt>
                <c:pt idx="15">
                  <c:v>3.1236311871185576</c:v>
                </c:pt>
                <c:pt idx="16">
                  <c:v>3.0013514258820608</c:v>
                </c:pt>
                <c:pt idx="18">
                  <c:v>2.5359860290407426</c:v>
                </c:pt>
                <c:pt idx="19">
                  <c:v>2.5626879789431229</c:v>
                </c:pt>
                <c:pt idx="20">
                  <c:v>2.6608710112491418</c:v>
                </c:pt>
                <c:pt idx="21">
                  <c:v>2.7249111629718712</c:v>
                </c:pt>
                <c:pt idx="22">
                  <c:v>2.7190160371367993</c:v>
                </c:pt>
                <c:pt idx="23">
                  <c:v>2.6402046329739242</c:v>
                </c:pt>
                <c:pt idx="24">
                  <c:v>2.7548895773638571</c:v>
                </c:pt>
                <c:pt idx="25">
                  <c:v>2.7331772887287378</c:v>
                </c:pt>
                <c:pt idx="26">
                  <c:v>2.7907302731885832</c:v>
                </c:pt>
                <c:pt idx="27">
                  <c:v>2.7311545015883025</c:v>
                </c:pt>
                <c:pt idx="28">
                  <c:v>2.8660116081624833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327C-4255-8655-C818D25E02FC}"/>
            </c:ext>
          </c:extLst>
        </c:ser>
        <c:ser>
          <c:idx val="15"/>
          <c:order val="15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'Thompson and Shuttler 1975'!$X$35:$X$64</c:f>
              <c:numCache>
                <c:formatCode>0.00</c:formatCode>
                <c:ptCount val="30"/>
                <c:pt idx="0">
                  <c:v>2.37</c:v>
                </c:pt>
                <c:pt idx="1">
                  <c:v>2.0299999999999998</c:v>
                </c:pt>
                <c:pt idx="2">
                  <c:v>1.79</c:v>
                </c:pt>
                <c:pt idx="3">
                  <c:v>1.68</c:v>
                </c:pt>
                <c:pt idx="4">
                  <c:v>1.61</c:v>
                </c:pt>
                <c:pt idx="5">
                  <c:v>1.57</c:v>
                </c:pt>
                <c:pt idx="6">
                  <c:v>1.52</c:v>
                </c:pt>
                <c:pt idx="7">
                  <c:v>1.46</c:v>
                </c:pt>
                <c:pt idx="8">
                  <c:v>1.39</c:v>
                </c:pt>
                <c:pt idx="9">
                  <c:v>2.48</c:v>
                </c:pt>
                <c:pt idx="10">
                  <c:v>2.29</c:v>
                </c:pt>
                <c:pt idx="11">
                  <c:v>2.13</c:v>
                </c:pt>
                <c:pt idx="12">
                  <c:v>2.0299999999999998</c:v>
                </c:pt>
                <c:pt idx="13">
                  <c:v>1.95</c:v>
                </c:pt>
                <c:pt idx="14">
                  <c:v>1.82</c:v>
                </c:pt>
                <c:pt idx="15">
                  <c:v>1.68</c:v>
                </c:pt>
                <c:pt idx="16">
                  <c:v>1.63</c:v>
                </c:pt>
                <c:pt idx="17">
                  <c:v>1.6</c:v>
                </c:pt>
                <c:pt idx="18">
                  <c:v>3</c:v>
                </c:pt>
                <c:pt idx="19">
                  <c:v>2.82</c:v>
                </c:pt>
                <c:pt idx="20">
                  <c:v>2.59</c:v>
                </c:pt>
                <c:pt idx="21">
                  <c:v>2.4</c:v>
                </c:pt>
                <c:pt idx="22">
                  <c:v>2.2400000000000002</c:v>
                </c:pt>
                <c:pt idx="23">
                  <c:v>2.34</c:v>
                </c:pt>
                <c:pt idx="24">
                  <c:v>2.12</c:v>
                </c:pt>
                <c:pt idx="25">
                  <c:v>1.99</c:v>
                </c:pt>
                <c:pt idx="26">
                  <c:v>1.96</c:v>
                </c:pt>
                <c:pt idx="27">
                  <c:v>1.83</c:v>
                </c:pt>
                <c:pt idx="28">
                  <c:v>1.85</c:v>
                </c:pt>
                <c:pt idx="29">
                  <c:v>1.75</c:v>
                </c:pt>
              </c:numCache>
            </c:numRef>
          </c:xVal>
          <c:yVal>
            <c:numRef>
              <c:f>'Thompson and Shuttler 1975'!$AA$35:$AA$64</c:f>
              <c:numCache>
                <c:formatCode>General</c:formatCode>
                <c:ptCount val="30"/>
                <c:pt idx="0">
                  <c:v>2.113161182111003</c:v>
                </c:pt>
                <c:pt idx="1">
                  <c:v>2.6457547830327903</c:v>
                </c:pt>
                <c:pt idx="2">
                  <c:v>3.0667030530779207</c:v>
                </c:pt>
                <c:pt idx="3">
                  <c:v>3.1588760709080455</c:v>
                </c:pt>
                <c:pt idx="4">
                  <c:v>3.1837850458048216</c:v>
                </c:pt>
                <c:pt idx="5">
                  <c:v>3.2182087727562063</c:v>
                </c:pt>
                <c:pt idx="6">
                  <c:v>3.1641797067351614</c:v>
                </c:pt>
                <c:pt idx="7">
                  <c:v>3.0828435954625415</c:v>
                </c:pt>
                <c:pt idx="8">
                  <c:v>3.0854138367008819</c:v>
                </c:pt>
                <c:pt idx="9">
                  <c:v>2.5978311780080223</c:v>
                </c:pt>
                <c:pt idx="10">
                  <c:v>2.8066452765955949</c:v>
                </c:pt>
                <c:pt idx="11">
                  <c:v>2.9375787140009559</c:v>
                </c:pt>
                <c:pt idx="12">
                  <c:v>2.9384893682865538</c:v>
                </c:pt>
                <c:pt idx="13">
                  <c:v>2.8110859762027105</c:v>
                </c:pt>
                <c:pt idx="14">
                  <c:v>2.9675357701583995</c:v>
                </c:pt>
                <c:pt idx="15">
                  <c:v>3.1474057650010239</c:v>
                </c:pt>
                <c:pt idx="16">
                  <c:v>3.0413364961765832</c:v>
                </c:pt>
                <c:pt idx="17">
                  <c:v>2.9128246163746234</c:v>
                </c:pt>
                <c:pt idx="18">
                  <c:v>2.2682555807980491</c:v>
                </c:pt>
                <c:pt idx="19">
                  <c:v>2.3597272389211374</c:v>
                </c:pt>
                <c:pt idx="20">
                  <c:v>2.53406515438544</c:v>
                </c:pt>
                <c:pt idx="21">
                  <c:v>2.674025325140764</c:v>
                </c:pt>
                <c:pt idx="22">
                  <c:v>2.8450845090170742</c:v>
                </c:pt>
                <c:pt idx="23">
                  <c:v>2.4815103789927377</c:v>
                </c:pt>
                <c:pt idx="24">
                  <c:v>2.788768555088617</c:v>
                </c:pt>
                <c:pt idx="25">
                  <c:v>2.8568760020778527</c:v>
                </c:pt>
                <c:pt idx="26">
                  <c:v>2.6887177719821969</c:v>
                </c:pt>
                <c:pt idx="27">
                  <c:v>2.8315364875455642</c:v>
                </c:pt>
                <c:pt idx="28">
                  <c:v>2.9855671747256376</c:v>
                </c:pt>
                <c:pt idx="29">
                  <c:v>3.0569193776932915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327C-4255-8655-C818D25E02FC}"/>
            </c:ext>
          </c:extLst>
        </c:ser>
        <c:ser>
          <c:idx val="18"/>
          <c:order val="18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ysClr val="windowText" lastClr="000000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xVal>
            <c:numRef>
              <c:f>'Thompson and Shuttler 1975'!$Q$65:$Q$89</c:f>
              <c:numCache>
                <c:formatCode>0.00</c:formatCode>
                <c:ptCount val="25"/>
                <c:pt idx="0">
                  <c:v>1.27</c:v>
                </c:pt>
                <c:pt idx="1">
                  <c:v>1.22</c:v>
                </c:pt>
                <c:pt idx="2">
                  <c:v>1.1599999999999999</c:v>
                </c:pt>
                <c:pt idx="5">
                  <c:v>1.45</c:v>
                </c:pt>
                <c:pt idx="6">
                  <c:v>1.31</c:v>
                </c:pt>
                <c:pt idx="7">
                  <c:v>1.24</c:v>
                </c:pt>
                <c:pt idx="10">
                  <c:v>1.18</c:v>
                </c:pt>
                <c:pt idx="12">
                  <c:v>1.8</c:v>
                </c:pt>
                <c:pt idx="13">
                  <c:v>1.73</c:v>
                </c:pt>
                <c:pt idx="14">
                  <c:v>1.6</c:v>
                </c:pt>
                <c:pt idx="15">
                  <c:v>1.48</c:v>
                </c:pt>
                <c:pt idx="18">
                  <c:v>1.41</c:v>
                </c:pt>
                <c:pt idx="19">
                  <c:v>1.36</c:v>
                </c:pt>
                <c:pt idx="20">
                  <c:v>1.29</c:v>
                </c:pt>
                <c:pt idx="23">
                  <c:v>1.22</c:v>
                </c:pt>
                <c:pt idx="24">
                  <c:v>1.18</c:v>
                </c:pt>
              </c:numCache>
            </c:numRef>
          </c:xVal>
          <c:yVal>
            <c:numRef>
              <c:f>'Thompson and Shuttler 1975'!$U$65:$U$89</c:f>
              <c:numCache>
                <c:formatCode>General</c:formatCode>
                <c:ptCount val="25"/>
                <c:pt idx="0">
                  <c:v>3.6823906723057362</c:v>
                </c:pt>
                <c:pt idx="1">
                  <c:v>3.7158975694675278</c:v>
                </c:pt>
                <c:pt idx="2">
                  <c:v>3.7165426624512463</c:v>
                </c:pt>
                <c:pt idx="5">
                  <c:v>3.5397127709151883</c:v>
                </c:pt>
                <c:pt idx="6">
                  <c:v>3.9334614948900355</c:v>
                </c:pt>
                <c:pt idx="7">
                  <c:v>3.9359827909593701</c:v>
                </c:pt>
                <c:pt idx="10">
                  <c:v>3.8213488108833116</c:v>
                </c:pt>
                <c:pt idx="12">
                  <c:v>3.213406954606421</c:v>
                </c:pt>
                <c:pt idx="13">
                  <c:v>3.2193767735472978</c:v>
                </c:pt>
                <c:pt idx="14">
                  <c:v>3.383933786045104</c:v>
                </c:pt>
                <c:pt idx="15">
                  <c:v>3.593723417832468</c:v>
                </c:pt>
                <c:pt idx="16">
                  <c:v>0</c:v>
                </c:pt>
                <c:pt idx="17">
                  <c:v>0</c:v>
                </c:pt>
                <c:pt idx="18">
                  <c:v>3.5086929990837676</c:v>
                </c:pt>
                <c:pt idx="19">
                  <c:v>3.4916623713100052</c:v>
                </c:pt>
                <c:pt idx="20">
                  <c:v>3.4562400635247004</c:v>
                </c:pt>
                <c:pt idx="23">
                  <c:v>3.4913232317615703</c:v>
                </c:pt>
                <c:pt idx="24">
                  <c:v>3.4436119717048213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327C-4255-8655-C818D25E02FC}"/>
            </c:ext>
          </c:extLst>
        </c:ser>
        <c:ser>
          <c:idx val="19"/>
          <c:order val="19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ysClr val="windowText" lastClr="000000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xVal>
            <c:numRef>
              <c:f>'Thompson and Shuttler 1975'!$X$65:$X$91</c:f>
              <c:numCache>
                <c:formatCode>0.00</c:formatCode>
                <c:ptCount val="27"/>
                <c:pt idx="0">
                  <c:v>1.31</c:v>
                </c:pt>
                <c:pt idx="1">
                  <c:v>1.26</c:v>
                </c:pt>
                <c:pt idx="2">
                  <c:v>1.2</c:v>
                </c:pt>
                <c:pt idx="3">
                  <c:v>1.1599999999999999</c:v>
                </c:pt>
                <c:pt idx="5">
                  <c:v>1.62</c:v>
                </c:pt>
                <c:pt idx="6">
                  <c:v>1.44</c:v>
                </c:pt>
                <c:pt idx="7">
                  <c:v>1.33</c:v>
                </c:pt>
                <c:pt idx="8">
                  <c:v>1.27</c:v>
                </c:pt>
                <c:pt idx="9">
                  <c:v>1.23</c:v>
                </c:pt>
                <c:pt idx="10">
                  <c:v>1.39</c:v>
                </c:pt>
                <c:pt idx="11">
                  <c:v>1.28</c:v>
                </c:pt>
                <c:pt idx="13">
                  <c:v>1.78</c:v>
                </c:pt>
                <c:pt idx="14">
                  <c:v>1.72</c:v>
                </c:pt>
                <c:pt idx="15">
                  <c:v>1.64</c:v>
                </c:pt>
                <c:pt idx="16">
                  <c:v>1.55</c:v>
                </c:pt>
                <c:pt idx="17">
                  <c:v>1.45</c:v>
                </c:pt>
                <c:pt idx="18">
                  <c:v>1.5</c:v>
                </c:pt>
                <c:pt idx="19">
                  <c:v>1.42</c:v>
                </c:pt>
                <c:pt idx="20">
                  <c:v>1.33</c:v>
                </c:pt>
                <c:pt idx="21">
                  <c:v>1.26</c:v>
                </c:pt>
                <c:pt idx="23">
                  <c:v>1.31</c:v>
                </c:pt>
                <c:pt idx="24">
                  <c:v>1.25</c:v>
                </c:pt>
                <c:pt idx="25">
                  <c:v>1.17</c:v>
                </c:pt>
                <c:pt idx="26">
                  <c:v>1.1100000000000001</c:v>
                </c:pt>
              </c:numCache>
            </c:numRef>
          </c:xVal>
          <c:yVal>
            <c:numRef>
              <c:f>'Thompson and Shuttler 1975'!$AB$65:$AB$91</c:f>
              <c:numCache>
                <c:formatCode>General</c:formatCode>
                <c:ptCount val="27"/>
                <c:pt idx="0">
                  <c:v>3.8773599671761523</c:v>
                </c:pt>
                <c:pt idx="1">
                  <c:v>3.8613718455073158</c:v>
                </c:pt>
                <c:pt idx="2">
                  <c:v>3.8414490875397114</c:v>
                </c:pt>
                <c:pt idx="3">
                  <c:v>3.7612663914067892</c:v>
                </c:pt>
                <c:pt idx="5">
                  <c:v>3.146302985228183</c:v>
                </c:pt>
                <c:pt idx="6">
                  <c:v>3.5509193246165403</c:v>
                </c:pt>
                <c:pt idx="7">
                  <c:v>3.8200361787725203</c:v>
                </c:pt>
                <c:pt idx="8">
                  <c:v>3.9018301837948446</c:v>
                </c:pt>
                <c:pt idx="9">
                  <c:v>3.8540929155909196</c:v>
                </c:pt>
                <c:pt idx="10">
                  <c:v>3.1018879737409222</c:v>
                </c:pt>
                <c:pt idx="11">
                  <c:v>3.3608236433119227</c:v>
                </c:pt>
                <c:pt idx="13">
                  <c:v>3.3965770863258791</c:v>
                </c:pt>
                <c:pt idx="14">
                  <c:v>3.2926706464626099</c:v>
                </c:pt>
                <c:pt idx="15">
                  <c:v>3.2911080924809406</c:v>
                </c:pt>
                <c:pt idx="16">
                  <c:v>3.3870053678774692</c:v>
                </c:pt>
                <c:pt idx="17">
                  <c:v>3.5887291410748237</c:v>
                </c:pt>
                <c:pt idx="18">
                  <c:v>3.4702371706226565</c:v>
                </c:pt>
                <c:pt idx="19">
                  <c:v>3.5395908583817057</c:v>
                </c:pt>
                <c:pt idx="20">
                  <c:v>3.6800436636935046</c:v>
                </c:pt>
                <c:pt idx="21">
                  <c:v>3.7318814977239234</c:v>
                </c:pt>
                <c:pt idx="23">
                  <c:v>3.3733031714432524</c:v>
                </c:pt>
                <c:pt idx="24">
                  <c:v>3.4502072508468142</c:v>
                </c:pt>
                <c:pt idx="25">
                  <c:v>3.5186382398472991</c:v>
                </c:pt>
                <c:pt idx="26">
                  <c:v>3.5849570293095958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327C-4255-8655-C818D25E02FC}"/>
            </c:ext>
          </c:extLst>
        </c:ser>
        <c:ser>
          <c:idx val="22"/>
          <c:order val="2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'Thompson and Shuttler 1975'!$Q$93:$Q$99</c:f>
              <c:numCache>
                <c:formatCode>0.00</c:formatCode>
                <c:ptCount val="7"/>
                <c:pt idx="0">
                  <c:v>0.96</c:v>
                </c:pt>
                <c:pt idx="1">
                  <c:v>0.89</c:v>
                </c:pt>
                <c:pt idx="2">
                  <c:v>0.82</c:v>
                </c:pt>
                <c:pt idx="3">
                  <c:v>0.95</c:v>
                </c:pt>
                <c:pt idx="4">
                  <c:v>0.88</c:v>
                </c:pt>
                <c:pt idx="5">
                  <c:v>0.84</c:v>
                </c:pt>
                <c:pt idx="6">
                  <c:v>0.81</c:v>
                </c:pt>
              </c:numCache>
            </c:numRef>
          </c:xVal>
          <c:yVal>
            <c:numRef>
              <c:f>'Thompson and Shuttler 1975'!$V$93:$V$99</c:f>
              <c:numCache>
                <c:formatCode>General</c:formatCode>
                <c:ptCount val="7"/>
                <c:pt idx="0">
                  <c:v>3.8560883455277053</c:v>
                </c:pt>
                <c:pt idx="1">
                  <c:v>4.1483511659141801</c:v>
                </c:pt>
                <c:pt idx="2">
                  <c:v>4.4685279482390472</c:v>
                </c:pt>
                <c:pt idx="3">
                  <c:v>5.1761906620146672</c:v>
                </c:pt>
                <c:pt idx="4">
                  <c:v>5.5097791547277142</c:v>
                </c:pt>
                <c:pt idx="5">
                  <c:v>5.5386608549370724</c:v>
                </c:pt>
                <c:pt idx="6">
                  <c:v>5.4103308598137163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327C-4255-8655-C818D25E02FC}"/>
            </c:ext>
          </c:extLst>
        </c:ser>
        <c:ser>
          <c:idx val="23"/>
          <c:order val="2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'Thompson and Shuttler 1975'!$X$93:$X$100</c:f>
              <c:numCache>
                <c:formatCode>0.00</c:formatCode>
                <c:ptCount val="8"/>
                <c:pt idx="0">
                  <c:v>1</c:v>
                </c:pt>
                <c:pt idx="1">
                  <c:v>0.95</c:v>
                </c:pt>
                <c:pt idx="2">
                  <c:v>0.86</c:v>
                </c:pt>
                <c:pt idx="3">
                  <c:v>1.33</c:v>
                </c:pt>
                <c:pt idx="4">
                  <c:v>1.08</c:v>
                </c:pt>
                <c:pt idx="5">
                  <c:v>0.93</c:v>
                </c:pt>
                <c:pt idx="6">
                  <c:v>0.87</c:v>
                </c:pt>
                <c:pt idx="7">
                  <c:v>0.82</c:v>
                </c:pt>
              </c:numCache>
            </c:numRef>
          </c:xVal>
          <c:yVal>
            <c:numRef>
              <c:f>'Thompson and Shuttler 1975'!$AC$93:$AC$100</c:f>
              <c:numCache>
                <c:formatCode>General</c:formatCode>
                <c:ptCount val="8"/>
                <c:pt idx="0">
                  <c:v>4.0130675660273178</c:v>
                </c:pt>
                <c:pt idx="1">
                  <c:v>4.0758925035910547</c:v>
                </c:pt>
                <c:pt idx="2">
                  <c:v>4.5193518676937776</c:v>
                </c:pt>
                <c:pt idx="3">
                  <c:v>2.9467935750538761</c:v>
                </c:pt>
                <c:pt idx="4">
                  <c:v>4.0758925035910547</c:v>
                </c:pt>
                <c:pt idx="5">
                  <c:v>5.0197086816170176</c:v>
                </c:pt>
                <c:pt idx="6">
                  <c:v>5.171741288184335</c:v>
                </c:pt>
                <c:pt idx="7">
                  <c:v>5.4192085886039507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327C-4255-8655-C818D25E0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5383679"/>
        <c:axId val="1647895935"/>
        <c:extLst>
          <c:ext xmlns:c15="http://schemas.microsoft.com/office/drawing/2012/chart" uri="{02D57815-91ED-43cb-92C2-25804820EDAC}">
            <c15:filteredScatterSeries>
              <c15:ser>
                <c:idx val="12"/>
                <c:order val="12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70C0"/>
                    </a:solidFill>
                    <a:ln w="9525">
                      <a:solidFill>
                        <a:srgbClr val="0070C0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'Data per S'!$I$80:$I$90</c15:sqref>
                        </c15:formulaRef>
                      </c:ext>
                    </c:extLst>
                    <c:numCache>
                      <c:formatCode>0.00</c:formatCode>
                      <c:ptCount val="11"/>
                      <c:pt idx="0">
                        <c:v>2.77</c:v>
                      </c:pt>
                      <c:pt idx="1">
                        <c:v>2.2200000000000002</c:v>
                      </c:pt>
                      <c:pt idx="2">
                        <c:v>3.25</c:v>
                      </c:pt>
                      <c:pt idx="9">
                        <c:v>5.74</c:v>
                      </c:pt>
                      <c:pt idx="10">
                        <c:v>6.49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'Data per S'!$W$80:$W$82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2.4089794339316546</c:v>
                      </c:pt>
                      <c:pt idx="1">
                        <c:v>2.4879623661917085</c:v>
                      </c:pt>
                      <c:pt idx="2">
                        <c:v>2.3431603237149425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C-327C-4255-8655-C818D25E02FC}"/>
                  </c:ext>
                </c:extLst>
              </c15:ser>
            </c15:filteredScatterSeries>
            <c15:filteredScatterSeries>
              <c15:ser>
                <c:idx val="13"/>
                <c:order val="13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70C0"/>
                    </a:solidFill>
                    <a:ln w="9525">
                      <a:solidFill>
                        <a:srgbClr val="0070C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S'!$K$80:$K$90</c15:sqref>
                        </c15:formulaRef>
                      </c:ext>
                    </c:extLst>
                    <c:numCache>
                      <c:formatCode>0.00</c:formatCode>
                      <c:ptCount val="11"/>
                      <c:pt idx="0">
                        <c:v>2.86</c:v>
                      </c:pt>
                      <c:pt idx="1">
                        <c:v>2.3199999999999998</c:v>
                      </c:pt>
                      <c:pt idx="2">
                        <c:v>3.5</c:v>
                      </c:pt>
                      <c:pt idx="3">
                        <c:v>2.69</c:v>
                      </c:pt>
                      <c:pt idx="4">
                        <c:v>4</c:v>
                      </c:pt>
                      <c:pt idx="5">
                        <c:v>3.25</c:v>
                      </c:pt>
                      <c:pt idx="6">
                        <c:v>2.68</c:v>
                      </c:pt>
                      <c:pt idx="8">
                        <c:v>4.76</c:v>
                      </c:pt>
                      <c:pt idx="9">
                        <c:v>5.8</c:v>
                      </c:pt>
                      <c:pt idx="10">
                        <c:v>6.55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S'!$X$80:$X$86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2.5124084098850035</c:v>
                      </c:pt>
                      <c:pt idx="1">
                        <c:v>2.5564857504093017</c:v>
                      </c:pt>
                      <c:pt idx="2">
                        <c:v>2.2626368135806465</c:v>
                      </c:pt>
                      <c:pt idx="3">
                        <c:v>2.5564857504093017</c:v>
                      </c:pt>
                      <c:pt idx="4">
                        <c:v>2.2038670262149154</c:v>
                      </c:pt>
                      <c:pt idx="5">
                        <c:v>2.2332519198977812</c:v>
                      </c:pt>
                      <c:pt idx="6">
                        <c:v>2.4536386225192723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327C-4255-8655-C818D25E02FC}"/>
                  </c:ext>
                </c:extLst>
              </c15:ser>
            </c15:filteredScatterSeries>
            <c15:filteredScatterSeries>
              <c15:ser>
                <c:idx val="16"/>
                <c:order val="16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C000"/>
                    </a:solidFill>
                    <a:ln w="9525">
                      <a:solidFill>
                        <a:srgbClr val="FFC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S'!$I$15:$I$20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1.78</c:v>
                      </c:pt>
                      <c:pt idx="1">
                        <c:v>1.42</c:v>
                      </c:pt>
                      <c:pt idx="2">
                        <c:v>2.16</c:v>
                      </c:pt>
                      <c:pt idx="3">
                        <c:v>1.66</c:v>
                      </c:pt>
                      <c:pt idx="4">
                        <c:v>2.56</c:v>
                      </c:pt>
                      <c:pt idx="5">
                        <c:v>2.02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S'!$W$15:$W$20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3.0752255747317472</c:v>
                      </c:pt>
                      <c:pt idx="1">
                        <c:v>3.2353935734156929</c:v>
                      </c:pt>
                      <c:pt idx="2">
                        <c:v>2.8349735767058299</c:v>
                      </c:pt>
                      <c:pt idx="3">
                        <c:v>3.2033599736789036</c:v>
                      </c:pt>
                      <c:pt idx="4">
                        <c:v>2.5626879789431229</c:v>
                      </c:pt>
                      <c:pt idx="5">
                        <c:v>2.7548895773638571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327C-4255-8655-C818D25E02FC}"/>
                  </c:ext>
                </c:extLst>
              </c15:ser>
            </c15:filteredScatterSeries>
            <c15:filteredScatterSeries>
              <c15:ser>
                <c:idx val="17"/>
                <c:order val="17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C000"/>
                    </a:solidFill>
                    <a:ln w="9525">
                      <a:solidFill>
                        <a:srgbClr val="FFC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S'!$K$15:$K$21</c15:sqref>
                        </c15:formulaRef>
                      </c:ext>
                    </c:extLst>
                    <c:numCache>
                      <c:formatCode>0.00</c:formatCode>
                      <c:ptCount val="7"/>
                      <c:pt idx="0">
                        <c:v>2.0299999999999998</c:v>
                      </c:pt>
                      <c:pt idx="1">
                        <c:v>1.52</c:v>
                      </c:pt>
                      <c:pt idx="2">
                        <c:v>2.29</c:v>
                      </c:pt>
                      <c:pt idx="3">
                        <c:v>1.82</c:v>
                      </c:pt>
                      <c:pt idx="4">
                        <c:v>2.82</c:v>
                      </c:pt>
                      <c:pt idx="5">
                        <c:v>2.12</c:v>
                      </c:pt>
                      <c:pt idx="6">
                        <c:v>1.75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S'!$X$15:$X$21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2.6457547830327903</c:v>
                      </c:pt>
                      <c:pt idx="1">
                        <c:v>3.1641797067351614</c:v>
                      </c:pt>
                      <c:pt idx="2">
                        <c:v>2.8066452765955949</c:v>
                      </c:pt>
                      <c:pt idx="3">
                        <c:v>2.9675357701583995</c:v>
                      </c:pt>
                      <c:pt idx="4">
                        <c:v>2.3597272389211374</c:v>
                      </c:pt>
                      <c:pt idx="5">
                        <c:v>2.788768555088617</c:v>
                      </c:pt>
                      <c:pt idx="6">
                        <c:v>3.0569193776932915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327C-4255-8655-C818D25E02FC}"/>
                  </c:ext>
                </c:extLst>
              </c15:ser>
            </c15:filteredScatterSeries>
            <c15:filteredScatterSeries>
              <c15:ser>
                <c:idx val="20"/>
                <c:order val="20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ysClr val="windowText" lastClr="000000"/>
                    </a:solidFill>
                    <a:ln w="9525">
                      <a:solidFill>
                        <a:sysClr val="windowText" lastClr="0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S'!$I$102:$I$103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1.24</c:v>
                      </c:pt>
                      <c:pt idx="1">
                        <c:v>1.48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S'!$W$102:$W$103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3.9359827909593701</c:v>
                      </c:pt>
                      <c:pt idx="1">
                        <c:v>3.593723417832468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327C-4255-8655-C818D25E02FC}"/>
                  </c:ext>
                </c:extLst>
              </c15:ser>
            </c15:filteredScatterSeries>
            <c15:filteredScatterSeries>
              <c15:ser>
                <c:idx val="21"/>
                <c:order val="21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ysClr val="windowText" lastClr="000000"/>
                    </a:solidFill>
                    <a:ln w="9525">
                      <a:solidFill>
                        <a:sysClr val="windowText" lastClr="0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S'!$K$101:$K$105</c15:sqref>
                        </c15:formulaRef>
                      </c:ext>
                    </c:extLst>
                    <c:numCache>
                      <c:formatCode>0.00</c:formatCode>
                      <c:ptCount val="5"/>
                      <c:pt idx="0">
                        <c:v>1.1599999999999999</c:v>
                      </c:pt>
                      <c:pt idx="1">
                        <c:v>1.33</c:v>
                      </c:pt>
                      <c:pt idx="2">
                        <c:v>1.64</c:v>
                      </c:pt>
                      <c:pt idx="3">
                        <c:v>1.26</c:v>
                      </c:pt>
                      <c:pt idx="4">
                        <c:v>1.1100000000000001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S'!$X$101:$X$105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3.7612663914067892</c:v>
                      </c:pt>
                      <c:pt idx="1">
                        <c:v>3.8200361787725203</c:v>
                      </c:pt>
                      <c:pt idx="2">
                        <c:v>3.2911080924809406</c:v>
                      </c:pt>
                      <c:pt idx="3">
                        <c:v>3.7318814977239234</c:v>
                      </c:pt>
                      <c:pt idx="4">
                        <c:v>3.5849570293095958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327C-4255-8655-C818D25E02FC}"/>
                  </c:ext>
                </c:extLst>
              </c15:ser>
            </c15:filteredScatterSeries>
            <c15:filteredScatterSeries>
              <c15:ser>
                <c:idx val="24"/>
                <c:order val="24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C00000"/>
                    </a:solidFill>
                    <a:ln w="9525">
                      <a:solidFill>
                        <a:srgbClr val="C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S'!$I$35:$I$36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0.89</c:v>
                      </c:pt>
                      <c:pt idx="1">
                        <c:v>0.88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S'!$W$35:$W$36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4.1483511659141801</c:v>
                      </c:pt>
                      <c:pt idx="1">
                        <c:v>5.5097791547277142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327C-4255-8655-C818D25E02FC}"/>
                  </c:ext>
                </c:extLst>
              </c15:ser>
            </c15:filteredScatterSeries>
            <c15:filteredScatterSeries>
              <c15:ser>
                <c:idx val="25"/>
                <c:order val="25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C00000"/>
                    </a:solidFill>
                    <a:ln w="9525">
                      <a:solidFill>
                        <a:srgbClr val="C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S'!$K$35:$K$36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0.95</c:v>
                      </c:pt>
                      <c:pt idx="1">
                        <c:v>1.08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S'!$X$35:$X$36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4.0758925035910547</c:v>
                      </c:pt>
                      <c:pt idx="1">
                        <c:v>4.0758925035910547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327C-4255-8655-C818D25E02FC}"/>
                  </c:ext>
                </c:extLst>
              </c15:ser>
            </c15:filteredScatterSeries>
          </c:ext>
        </c:extLst>
      </c:scatterChart>
      <c:valAx>
        <c:axId val="1575383679"/>
        <c:scaling>
          <c:orientation val="minMax"/>
          <c:max val="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 sz="1800" b="1">
                    <a:solidFill>
                      <a:schemeClr val="tx1"/>
                    </a:solidFill>
                  </a:rPr>
                  <a:t>Breaker</a:t>
                </a:r>
                <a:r>
                  <a:rPr lang="nl-NL" sz="1800" b="1" baseline="0">
                    <a:solidFill>
                      <a:schemeClr val="tx1"/>
                    </a:solidFill>
                  </a:rPr>
                  <a:t> parameter </a:t>
                </a:r>
                <a:r>
                  <a:rPr lang="el-GR" sz="1800" b="1" baseline="0">
                    <a:solidFill>
                      <a:schemeClr val="tx1"/>
                    </a:solidFill>
                    <a:latin typeface="Cambria" panose="02040503050406030204" pitchFamily="18" charset="0"/>
                    <a:ea typeface="Cambria" panose="02040503050406030204" pitchFamily="18" charset="0"/>
                  </a:rPr>
                  <a:t>ξ</a:t>
                </a:r>
                <a:r>
                  <a:rPr lang="nl-NL" sz="1800" b="1" baseline="-25000">
                    <a:solidFill>
                      <a:schemeClr val="tx1"/>
                    </a:solidFill>
                  </a:rPr>
                  <a:t>m</a:t>
                </a:r>
                <a:r>
                  <a:rPr lang="nl-NL" sz="1800" b="1" baseline="0">
                    <a:solidFill>
                      <a:schemeClr val="tx1"/>
                    </a:solidFill>
                  </a:rPr>
                  <a:t> (-)</a:t>
                </a:r>
                <a:endParaRPr lang="nl-NL" sz="18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.42954980343903132"/>
              <c:y val="0.943972369398560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" sourceLinked="0"/>
        <c:majorTickMark val="in"/>
        <c:minorTickMark val="in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647895935"/>
        <c:crosses val="autoZero"/>
        <c:crossBetween val="midCat"/>
      </c:valAx>
      <c:valAx>
        <c:axId val="1647895935"/>
        <c:scaling>
          <c:orientation val="minMax"/>
          <c:max val="6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 sz="1800" b="1" i="0" baseline="0">
                    <a:solidFill>
                      <a:schemeClr val="tx1"/>
                    </a:solidFill>
                    <a:effectLst/>
                  </a:rPr>
                  <a:t>Stability number H</a:t>
                </a:r>
                <a:r>
                  <a:rPr lang="nl-NL" sz="1800" b="1" i="0" baseline="-25000">
                    <a:solidFill>
                      <a:schemeClr val="tx1"/>
                    </a:solidFill>
                    <a:effectLst/>
                  </a:rPr>
                  <a:t>s</a:t>
                </a:r>
                <a:r>
                  <a:rPr lang="nl-NL" sz="1800" b="1" i="0" baseline="0">
                    <a:solidFill>
                      <a:schemeClr val="tx1"/>
                    </a:solidFill>
                    <a:effectLst/>
                  </a:rPr>
                  <a:t>/</a:t>
                </a:r>
                <a:r>
                  <a:rPr lang="el-GR" sz="1800" b="1" i="0" baseline="0">
                    <a:solidFill>
                      <a:schemeClr val="tx1"/>
                    </a:solidFill>
                    <a:effectLst/>
                    <a:latin typeface="Cambria" panose="02040503050406030204" pitchFamily="18" charset="0"/>
                    <a:ea typeface="Cambria" panose="02040503050406030204" pitchFamily="18" charset="0"/>
                  </a:rPr>
                  <a:t>Δ</a:t>
                </a:r>
                <a:r>
                  <a:rPr lang="nl-NL" sz="1800" b="1" i="0" u="none" strike="noStrike" kern="1200" baseline="0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D</a:t>
                </a:r>
                <a:r>
                  <a:rPr lang="nl-NL" sz="1800" b="1" i="0" u="none" strike="noStrike" kern="1200" baseline="-25000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n50 </a:t>
                </a:r>
                <a:r>
                  <a:rPr lang="nl-NL" sz="1800" b="1" i="0" baseline="0">
                    <a:solidFill>
                      <a:schemeClr val="tx1"/>
                    </a:solidFill>
                    <a:effectLst/>
                  </a:rPr>
                  <a:t>/(S/N</a:t>
                </a:r>
                <a:r>
                  <a:rPr lang="nl-NL" sz="1800" b="1" i="0" baseline="30000">
                    <a:solidFill>
                      <a:schemeClr val="tx1"/>
                    </a:solidFill>
                    <a:effectLst/>
                  </a:rPr>
                  <a:t>0.5</a:t>
                </a:r>
                <a:r>
                  <a:rPr lang="nl-NL" sz="1800" b="1" i="0" baseline="0">
                    <a:solidFill>
                      <a:schemeClr val="tx1"/>
                    </a:solidFill>
                    <a:effectLst/>
                  </a:rPr>
                  <a:t>)</a:t>
                </a:r>
                <a:r>
                  <a:rPr lang="nl-NL" sz="1800" b="1" i="0" baseline="30000">
                    <a:solidFill>
                      <a:schemeClr val="tx1"/>
                    </a:solidFill>
                    <a:effectLst/>
                  </a:rPr>
                  <a:t>0.2</a:t>
                </a:r>
                <a:r>
                  <a:rPr lang="nl-NL" sz="1800" b="1" i="0" baseline="0">
                    <a:solidFill>
                      <a:schemeClr val="tx1"/>
                    </a:solidFill>
                    <a:effectLst/>
                  </a:rPr>
                  <a:t> (-)</a:t>
                </a:r>
                <a:endParaRPr lang="nl-NL" b="1">
                  <a:solidFill>
                    <a:schemeClr val="tx1"/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2.9734985263974688E-3"/>
              <c:y val="0.103344632634669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" sourceLinked="0"/>
        <c:majorTickMark val="in"/>
        <c:minorTickMark val="in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575383679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egendEntry>
        <c:idx val="16"/>
        <c:delete val="1"/>
      </c:legendEntry>
      <c:legendEntry>
        <c:idx val="17"/>
        <c:delete val="1"/>
      </c:legendEntry>
      <c:layout>
        <c:manualLayout>
          <c:xMode val="edge"/>
          <c:yMode val="edge"/>
          <c:x val="0.74475662133142451"/>
          <c:y val="8.9330275157046793E-2"/>
          <c:w val="8.9271449038594131E-2"/>
          <c:h val="0.22959154899026052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nl-NL" sz="1800">
                <a:solidFill>
                  <a:schemeClr val="tx1"/>
                </a:solidFill>
              </a:rPr>
              <a:t>Permeable core</a:t>
            </a:r>
          </a:p>
        </c:rich>
      </c:tx>
      <c:layout>
        <c:manualLayout>
          <c:xMode val="edge"/>
          <c:yMode val="edge"/>
          <c:x val="0.39942067736185383"/>
          <c:y val="9.0090090090090086E-2"/>
        </c:manualLayout>
      </c:layout>
      <c:overlay val="1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0.10609821368054728"/>
          <c:y val="3.5403688738757391E-2"/>
          <c:w val="0.86372209824039359"/>
          <c:h val="0.84742710173047642"/>
        </c:manualLayout>
      </c:layout>
      <c:scatterChart>
        <c:scatterStyle val="lineMarker"/>
        <c:varyColors val="0"/>
        <c:ser>
          <c:idx val="0"/>
          <c:order val="0"/>
          <c:tx>
            <c:v>cota=1.5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'Van der Meer (1988)'!$S$174:$S$194</c:f>
              <c:numCache>
                <c:formatCode>0.00</c:formatCode>
                <c:ptCount val="21"/>
                <c:pt idx="0">
                  <c:v>5.325500967346902</c:v>
                </c:pt>
                <c:pt idx="1">
                  <c:v>6.1320471548721152</c:v>
                </c:pt>
                <c:pt idx="2">
                  <c:v>5.7743650266682698</c:v>
                </c:pt>
                <c:pt idx="3">
                  <c:v>5.532368871455593</c:v>
                </c:pt>
                <c:pt idx="4">
                  <c:v>5.1769455175015135</c:v>
                </c:pt>
                <c:pt idx="5">
                  <c:v>4.2177307597282301</c:v>
                </c:pt>
                <c:pt idx="6">
                  <c:v>4.8487101998094522</c:v>
                </c:pt>
                <c:pt idx="7">
                  <c:v>4.4799569744717624</c:v>
                </c:pt>
                <c:pt idx="8">
                  <c:v>4.045186770733201</c:v>
                </c:pt>
                <c:pt idx="9">
                  <c:v>4.8892250297984301</c:v>
                </c:pt>
                <c:pt idx="10">
                  <c:v>3.3144384999496377</c:v>
                </c:pt>
                <c:pt idx="11">
                  <c:v>3.5997502716917729</c:v>
                </c:pt>
                <c:pt idx="12">
                  <c:v>3.1352681160188092</c:v>
                </c:pt>
                <c:pt idx="13">
                  <c:v>2.9759342812765466</c:v>
                </c:pt>
                <c:pt idx="14">
                  <c:v>3.41766748275669</c:v>
                </c:pt>
                <c:pt idx="15">
                  <c:v>4.6662974240478441</c:v>
                </c:pt>
                <c:pt idx="16">
                  <c:v>7.5836918325986575</c:v>
                </c:pt>
                <c:pt idx="17">
                  <c:v>6.9639596574871785</c:v>
                </c:pt>
                <c:pt idx="18">
                  <c:v>6.419437525916182</c:v>
                </c:pt>
                <c:pt idx="19">
                  <c:v>6.0512597112286581</c:v>
                </c:pt>
                <c:pt idx="20">
                  <c:v>6.6487546351982694</c:v>
                </c:pt>
              </c:numCache>
            </c:numRef>
          </c:xVal>
          <c:yVal>
            <c:numRef>
              <c:f>'Van der Meer (1988)'!$AF$174:$AF$194</c:f>
              <c:numCache>
                <c:formatCode>0.00</c:formatCode>
                <c:ptCount val="21"/>
                <c:pt idx="0">
                  <c:v>2.4289246016205213</c:v>
                </c:pt>
                <c:pt idx="1">
                  <c:v>2.4822672866500528</c:v>
                </c:pt>
                <c:pt idx="2">
                  <c:v>3.1183848827233973</c:v>
                </c:pt>
                <c:pt idx="3">
                  <c:v>2.8700836809516943</c:v>
                </c:pt>
                <c:pt idx="4">
                  <c:v>2.8951602582580147</c:v>
                </c:pt>
                <c:pt idx="5">
                  <c:v>2.6012381851307196</c:v>
                </c:pt>
                <c:pt idx="6">
                  <c:v>2.757984385103414</c:v>
                </c:pt>
                <c:pt idx="7">
                  <c:v>2.7705499527635418</c:v>
                </c:pt>
                <c:pt idx="10">
                  <c:v>2.6803580298776186</c:v>
                </c:pt>
                <c:pt idx="11">
                  <c:v>2.6551235135094893</c:v>
                </c:pt>
                <c:pt idx="12">
                  <c:v>2.8777703199011695</c:v>
                </c:pt>
                <c:pt idx="14">
                  <c:v>2.9323046002707911</c:v>
                </c:pt>
                <c:pt idx="15">
                  <c:v>2.8735544282370311</c:v>
                </c:pt>
                <c:pt idx="16">
                  <c:v>3.3593604332252109</c:v>
                </c:pt>
                <c:pt idx="17">
                  <c:v>3.706135031731383</c:v>
                </c:pt>
                <c:pt idx="18">
                  <c:v>3.333067774203553</c:v>
                </c:pt>
                <c:pt idx="20">
                  <c:v>3.3345651534337652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A4-4AB9-A392-C4E60EA34F0D}"/>
            </c:ext>
          </c:extLst>
        </c:ser>
        <c:ser>
          <c:idx val="1"/>
          <c:order val="1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'Van der Meer (1988)'!$S$174:$S$194</c:f>
              <c:numCache>
                <c:formatCode>0.00</c:formatCode>
                <c:ptCount val="21"/>
                <c:pt idx="0">
                  <c:v>5.325500967346902</c:v>
                </c:pt>
                <c:pt idx="1">
                  <c:v>6.1320471548721152</c:v>
                </c:pt>
                <c:pt idx="2">
                  <c:v>5.7743650266682698</c:v>
                </c:pt>
                <c:pt idx="3">
                  <c:v>5.532368871455593</c:v>
                </c:pt>
                <c:pt idx="4">
                  <c:v>5.1769455175015135</c:v>
                </c:pt>
                <c:pt idx="5">
                  <c:v>4.2177307597282301</c:v>
                </c:pt>
                <c:pt idx="6">
                  <c:v>4.8487101998094522</c:v>
                </c:pt>
                <c:pt idx="7">
                  <c:v>4.4799569744717624</c:v>
                </c:pt>
                <c:pt idx="8">
                  <c:v>4.045186770733201</c:v>
                </c:pt>
                <c:pt idx="9">
                  <c:v>4.8892250297984301</c:v>
                </c:pt>
                <c:pt idx="10">
                  <c:v>3.3144384999496377</c:v>
                </c:pt>
                <c:pt idx="11">
                  <c:v>3.5997502716917729</c:v>
                </c:pt>
                <c:pt idx="12">
                  <c:v>3.1352681160188092</c:v>
                </c:pt>
                <c:pt idx="13">
                  <c:v>2.9759342812765466</c:v>
                </c:pt>
                <c:pt idx="14">
                  <c:v>3.41766748275669</c:v>
                </c:pt>
                <c:pt idx="15">
                  <c:v>4.6662974240478441</c:v>
                </c:pt>
                <c:pt idx="16">
                  <c:v>7.5836918325986575</c:v>
                </c:pt>
                <c:pt idx="17">
                  <c:v>6.9639596574871785</c:v>
                </c:pt>
                <c:pt idx="18">
                  <c:v>6.419437525916182</c:v>
                </c:pt>
                <c:pt idx="19">
                  <c:v>6.0512597112286581</c:v>
                </c:pt>
                <c:pt idx="20">
                  <c:v>6.6487546351982694</c:v>
                </c:pt>
              </c:numCache>
            </c:numRef>
          </c:xVal>
          <c:yVal>
            <c:numRef>
              <c:f>'Van der Meer (1988)'!$AG$174:$AG$194</c:f>
              <c:numCache>
                <c:formatCode>0.00</c:formatCode>
                <c:ptCount val="21"/>
                <c:pt idx="1">
                  <c:v>2.6977873882870358</c:v>
                </c:pt>
                <c:pt idx="2">
                  <c:v>3.0414737223455606</c:v>
                </c:pt>
                <c:pt idx="3">
                  <c:v>3.00978789021798</c:v>
                </c:pt>
                <c:pt idx="4">
                  <c:v>2.8748770850490932</c:v>
                </c:pt>
                <c:pt idx="6">
                  <c:v>2.7810460590049595</c:v>
                </c:pt>
                <c:pt idx="7">
                  <c:v>2.6210404404691761</c:v>
                </c:pt>
                <c:pt idx="10">
                  <c:v>2.6385232022954992</c:v>
                </c:pt>
                <c:pt idx="11">
                  <c:v>2.7808167974705813</c:v>
                </c:pt>
                <c:pt idx="14">
                  <c:v>2.9383570410490596</c:v>
                </c:pt>
                <c:pt idx="15">
                  <c:v>2.898641301306045</c:v>
                </c:pt>
                <c:pt idx="16">
                  <c:v>3.5486083963920567</c:v>
                </c:pt>
                <c:pt idx="17">
                  <c:v>3.5723760896547452</c:v>
                </c:pt>
                <c:pt idx="20">
                  <c:v>3.2886163270683486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CA4-4AB9-A392-C4E60EA34F0D}"/>
            </c:ext>
          </c:extLst>
        </c:ser>
        <c:ser>
          <c:idx val="2"/>
          <c:order val="2"/>
          <c:tx>
            <c:v>cota=2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'Van der Meer (1988)'!$S$154:$S$173</c:f>
              <c:numCache>
                <c:formatCode>0.00</c:formatCode>
                <c:ptCount val="20"/>
                <c:pt idx="0">
                  <c:v>3.5462330557173898</c:v>
                </c:pt>
                <c:pt idx="1">
                  <c:v>3.2930985001918409</c:v>
                </c:pt>
                <c:pt idx="2">
                  <c:v>3.1292283463544979</c:v>
                </c:pt>
                <c:pt idx="3">
                  <c:v>2.8412172265345776</c:v>
                </c:pt>
                <c:pt idx="4">
                  <c:v>2.9746629544542338</c:v>
                </c:pt>
                <c:pt idx="5">
                  <c:v>4.0198177817805183</c:v>
                </c:pt>
                <c:pt idx="6">
                  <c:v>4.4650748562330644</c:v>
                </c:pt>
                <c:pt idx="7">
                  <c:v>3.8169222935298164</c:v>
                </c:pt>
                <c:pt idx="8">
                  <c:v>4.1692156278824744</c:v>
                </c:pt>
                <c:pt idx="9">
                  <c:v>3.7045278455994235</c:v>
                </c:pt>
                <c:pt idx="10">
                  <c:v>5.8124222626951454</c:v>
                </c:pt>
                <c:pt idx="11">
                  <c:v>5.3791372932845851</c:v>
                </c:pt>
                <c:pt idx="12">
                  <c:v>4.9449632579795324</c:v>
                </c:pt>
                <c:pt idx="13">
                  <c:v>4.3930731583654703</c:v>
                </c:pt>
                <c:pt idx="14">
                  <c:v>4.5958955676649538</c:v>
                </c:pt>
                <c:pt idx="15">
                  <c:v>2.4218810972175286</c:v>
                </c:pt>
                <c:pt idx="16">
                  <c:v>2.2329619356030657</c:v>
                </c:pt>
                <c:pt idx="17">
                  <c:v>2.1151919266779098</c:v>
                </c:pt>
                <c:pt idx="18">
                  <c:v>2.6938659725309115</c:v>
                </c:pt>
                <c:pt idx="19">
                  <c:v>2.3457367381370706</c:v>
                </c:pt>
              </c:numCache>
            </c:numRef>
          </c:xVal>
          <c:yVal>
            <c:numRef>
              <c:f>'Van der Meer (1988)'!$AF$154:$AF$173</c:f>
              <c:numCache>
                <c:formatCode>0.00</c:formatCode>
                <c:ptCount val="20"/>
                <c:pt idx="0">
                  <c:v>2.8947404773661591</c:v>
                </c:pt>
                <c:pt idx="1">
                  <c:v>2.6969837667854777</c:v>
                </c:pt>
                <c:pt idx="2">
                  <c:v>2.8300566251971691</c:v>
                </c:pt>
                <c:pt idx="3">
                  <c:v>3.0360065508868663</c:v>
                </c:pt>
                <c:pt idx="4">
                  <c:v>3.004414998459974</c:v>
                </c:pt>
                <c:pt idx="5">
                  <c:v>2.9723991076288589</c:v>
                </c:pt>
                <c:pt idx="7">
                  <c:v>2.9421032018381399</c:v>
                </c:pt>
                <c:pt idx="8">
                  <c:v>2.9540258403934945</c:v>
                </c:pt>
                <c:pt idx="9">
                  <c:v>2.8745494704550287</c:v>
                </c:pt>
                <c:pt idx="11">
                  <c:v>3.6114385432279006</c:v>
                </c:pt>
                <c:pt idx="12">
                  <c:v>4.0177102405640346</c:v>
                </c:pt>
                <c:pt idx="13">
                  <c:v>3.3989485375834962</c:v>
                </c:pt>
                <c:pt idx="14">
                  <c:v>3.5613633546795498</c:v>
                </c:pt>
                <c:pt idx="15">
                  <c:v>3.1057112899142494</c:v>
                </c:pt>
                <c:pt idx="16">
                  <c:v>3.4742634610197398</c:v>
                </c:pt>
                <c:pt idx="17">
                  <c:v>3.5599838212612966</c:v>
                </c:pt>
                <c:pt idx="18">
                  <c:v>3.1195277679854003</c:v>
                </c:pt>
                <c:pt idx="19">
                  <c:v>3.688962426849614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CA4-4AB9-A392-C4E60EA34F0D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'Van der Meer (1988)'!$S$154:$S$173</c:f>
              <c:numCache>
                <c:formatCode>0.00</c:formatCode>
                <c:ptCount val="20"/>
                <c:pt idx="0">
                  <c:v>3.5462330557173898</c:v>
                </c:pt>
                <c:pt idx="1">
                  <c:v>3.2930985001918409</c:v>
                </c:pt>
                <c:pt idx="2">
                  <c:v>3.1292283463544979</c:v>
                </c:pt>
                <c:pt idx="3">
                  <c:v>2.8412172265345776</c:v>
                </c:pt>
                <c:pt idx="4">
                  <c:v>2.9746629544542338</c:v>
                </c:pt>
                <c:pt idx="5">
                  <c:v>4.0198177817805183</c:v>
                </c:pt>
                <c:pt idx="6">
                  <c:v>4.4650748562330644</c:v>
                </c:pt>
                <c:pt idx="7">
                  <c:v>3.8169222935298164</c:v>
                </c:pt>
                <c:pt idx="8">
                  <c:v>4.1692156278824744</c:v>
                </c:pt>
                <c:pt idx="9">
                  <c:v>3.7045278455994235</c:v>
                </c:pt>
                <c:pt idx="10">
                  <c:v>5.8124222626951454</c:v>
                </c:pt>
                <c:pt idx="11">
                  <c:v>5.3791372932845851</c:v>
                </c:pt>
                <c:pt idx="12">
                  <c:v>4.9449632579795324</c:v>
                </c:pt>
                <c:pt idx="13">
                  <c:v>4.3930731583654703</c:v>
                </c:pt>
                <c:pt idx="14">
                  <c:v>4.5958955676649538</c:v>
                </c:pt>
                <c:pt idx="15">
                  <c:v>2.4218810972175286</c:v>
                </c:pt>
                <c:pt idx="16">
                  <c:v>2.2329619356030657</c:v>
                </c:pt>
                <c:pt idx="17">
                  <c:v>2.1151919266779098</c:v>
                </c:pt>
                <c:pt idx="18">
                  <c:v>2.6938659725309115</c:v>
                </c:pt>
                <c:pt idx="19">
                  <c:v>2.3457367381370706</c:v>
                </c:pt>
              </c:numCache>
            </c:numRef>
          </c:xVal>
          <c:yVal>
            <c:numRef>
              <c:f>'Van der Meer (1988)'!$AG$154:$AG$173</c:f>
              <c:numCache>
                <c:formatCode>0.00</c:formatCode>
                <c:ptCount val="20"/>
                <c:pt idx="0">
                  <c:v>2.9763141485517535</c:v>
                </c:pt>
                <c:pt idx="1">
                  <c:v>2.9551556106721208</c:v>
                </c:pt>
                <c:pt idx="2">
                  <c:v>3.0127118648093134</c:v>
                </c:pt>
                <c:pt idx="5">
                  <c:v>3.0520927541761895</c:v>
                </c:pt>
                <c:pt idx="6">
                  <c:v>3.1285448335975934</c:v>
                </c:pt>
                <c:pt idx="8">
                  <c:v>3.0042027880837656</c:v>
                </c:pt>
                <c:pt idx="11">
                  <c:v>3.4435186195189367</c:v>
                </c:pt>
                <c:pt idx="12">
                  <c:v>3.6639736413053421</c:v>
                </c:pt>
                <c:pt idx="14">
                  <c:v>3.608414554529122</c:v>
                </c:pt>
                <c:pt idx="15">
                  <c:v>3.5475965995558383</c:v>
                </c:pt>
                <c:pt idx="16">
                  <c:v>3.5292103826210348</c:v>
                </c:pt>
                <c:pt idx="18">
                  <c:v>3.3571035095244794</c:v>
                </c:pt>
                <c:pt idx="19">
                  <c:v>3.5702513944147038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CA4-4AB9-A392-C4E60EA34F0D}"/>
            </c:ext>
          </c:extLst>
        </c:ser>
        <c:ser>
          <c:idx val="4"/>
          <c:order val="4"/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Formulae!$U$15:$U$81</c:f>
              <c:numCache>
                <c:formatCode>General</c:formatCode>
                <c:ptCount val="67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  <c:pt idx="6">
                  <c:v>1.6</c:v>
                </c:pt>
                <c:pt idx="7">
                  <c:v>1.7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2.4</c:v>
                </c:pt>
                <c:pt idx="15">
                  <c:v>2.5</c:v>
                </c:pt>
                <c:pt idx="16">
                  <c:v>2.6</c:v>
                </c:pt>
                <c:pt idx="17">
                  <c:v>2.7</c:v>
                </c:pt>
                <c:pt idx="18">
                  <c:v>2.8</c:v>
                </c:pt>
                <c:pt idx="19">
                  <c:v>2.9</c:v>
                </c:pt>
                <c:pt idx="20">
                  <c:v>3</c:v>
                </c:pt>
                <c:pt idx="21">
                  <c:v>3.1</c:v>
                </c:pt>
                <c:pt idx="22">
                  <c:v>3.2</c:v>
                </c:pt>
                <c:pt idx="23">
                  <c:v>3.3</c:v>
                </c:pt>
                <c:pt idx="24">
                  <c:v>3.4</c:v>
                </c:pt>
                <c:pt idx="25">
                  <c:v>3.5</c:v>
                </c:pt>
                <c:pt idx="26">
                  <c:v>3.6</c:v>
                </c:pt>
                <c:pt idx="27">
                  <c:v>3.7</c:v>
                </c:pt>
                <c:pt idx="28">
                  <c:v>3.8</c:v>
                </c:pt>
                <c:pt idx="29">
                  <c:v>3.9</c:v>
                </c:pt>
                <c:pt idx="30">
                  <c:v>4</c:v>
                </c:pt>
                <c:pt idx="31">
                  <c:v>4.0999999999999996</c:v>
                </c:pt>
                <c:pt idx="32">
                  <c:v>4.2</c:v>
                </c:pt>
                <c:pt idx="33">
                  <c:v>4.3</c:v>
                </c:pt>
                <c:pt idx="34">
                  <c:v>4.4000000000000004</c:v>
                </c:pt>
                <c:pt idx="35">
                  <c:v>4.5</c:v>
                </c:pt>
                <c:pt idx="36">
                  <c:v>4.5999999999999996</c:v>
                </c:pt>
                <c:pt idx="37">
                  <c:v>4.7</c:v>
                </c:pt>
                <c:pt idx="38">
                  <c:v>4.8</c:v>
                </c:pt>
                <c:pt idx="39">
                  <c:v>4.9000000000000004</c:v>
                </c:pt>
                <c:pt idx="40">
                  <c:v>5</c:v>
                </c:pt>
                <c:pt idx="41">
                  <c:v>5.0999999999999996</c:v>
                </c:pt>
                <c:pt idx="42">
                  <c:v>5.2</c:v>
                </c:pt>
                <c:pt idx="43">
                  <c:v>5.3</c:v>
                </c:pt>
                <c:pt idx="44">
                  <c:v>5.4</c:v>
                </c:pt>
                <c:pt idx="45">
                  <c:v>5.5</c:v>
                </c:pt>
                <c:pt idx="46">
                  <c:v>5.6</c:v>
                </c:pt>
                <c:pt idx="47">
                  <c:v>5.7</c:v>
                </c:pt>
                <c:pt idx="48">
                  <c:v>5.8</c:v>
                </c:pt>
                <c:pt idx="49">
                  <c:v>5.9</c:v>
                </c:pt>
                <c:pt idx="50">
                  <c:v>6</c:v>
                </c:pt>
                <c:pt idx="51">
                  <c:v>6.1</c:v>
                </c:pt>
                <c:pt idx="52">
                  <c:v>6.2</c:v>
                </c:pt>
                <c:pt idx="53">
                  <c:v>6.3</c:v>
                </c:pt>
                <c:pt idx="54">
                  <c:v>6.4</c:v>
                </c:pt>
                <c:pt idx="55">
                  <c:v>6.5</c:v>
                </c:pt>
                <c:pt idx="56">
                  <c:v>6.6</c:v>
                </c:pt>
                <c:pt idx="57">
                  <c:v>6.7</c:v>
                </c:pt>
                <c:pt idx="58">
                  <c:v>6.8</c:v>
                </c:pt>
                <c:pt idx="59">
                  <c:v>6.9</c:v>
                </c:pt>
                <c:pt idx="60">
                  <c:v>7</c:v>
                </c:pt>
                <c:pt idx="61">
                  <c:v>7.1</c:v>
                </c:pt>
                <c:pt idx="62">
                  <c:v>7.2</c:v>
                </c:pt>
                <c:pt idx="63">
                  <c:v>7.3</c:v>
                </c:pt>
                <c:pt idx="64">
                  <c:v>7.4</c:v>
                </c:pt>
                <c:pt idx="65">
                  <c:v>7.5</c:v>
                </c:pt>
                <c:pt idx="66">
                  <c:v>7.6</c:v>
                </c:pt>
              </c:numCache>
            </c:numRef>
          </c:xVal>
          <c:yVal>
            <c:numRef>
              <c:f>Formulae!$AA$15:$AA$81</c:f>
              <c:numCache>
                <c:formatCode>General</c:formatCode>
                <c:ptCount val="67"/>
                <c:pt idx="0">
                  <c:v>5.4727585770020601</c:v>
                </c:pt>
                <c:pt idx="1">
                  <c:v>5.2180705631444075</c:v>
                </c:pt>
                <c:pt idx="2">
                  <c:v>4.9959222073398371</c:v>
                </c:pt>
                <c:pt idx="3">
                  <c:v>4.7999267976909827</c:v>
                </c:pt>
                <c:pt idx="4">
                  <c:v>4.6253251964552726</c:v>
                </c:pt>
                <c:pt idx="5">
                  <c:v>4.4684886663650696</c:v>
                </c:pt>
                <c:pt idx="6">
                  <c:v>4.326595546887126</c:v>
                </c:pt>
                <c:pt idx="7">
                  <c:v>4.1974142209747356</c:v>
                </c:pt>
                <c:pt idx="8">
                  <c:v>4.0791534008738743</c:v>
                </c:pt>
                <c:pt idx="9">
                  <c:v>3.9703563702008582</c:v>
                </c:pt>
                <c:pt idx="10">
                  <c:v>3.8698247015949967</c:v>
                </c:pt>
                <c:pt idx="11">
                  <c:v>3.7765622085845929</c:v>
                </c:pt>
                <c:pt idx="12">
                  <c:v>3.6897330799093173</c:v>
                </c:pt>
                <c:pt idx="13">
                  <c:v>3.6086301412844723</c:v>
                </c:pt>
                <c:pt idx="14">
                  <c:v>3.5326504710904634</c:v>
                </c:pt>
                <c:pt idx="15">
                  <c:v>3.4612764375097007</c:v>
                </c:pt>
                <c:pt idx="16">
                  <c:v>3.3940607878463229</c:v>
                </c:pt>
                <c:pt idx="17">
                  <c:v>3.3306148048932238</c:v>
                </c:pt>
                <c:pt idx="18">
                  <c:v>3.2705988116065234</c:v>
                </c:pt>
                <c:pt idx="19">
                  <c:v>3.2137144929381263</c:v>
                </c:pt>
                <c:pt idx="20">
                  <c:v>3.1596986376419731</c:v>
                </c:pt>
                <c:pt idx="21">
                  <c:v>3.1083179997854464</c:v>
                </c:pt>
                <c:pt idx="22">
                  <c:v>3.0593650506554062</c:v>
                </c:pt>
                <c:pt idx="23">
                  <c:v>3.0126544442818859</c:v>
                </c:pt>
                <c:pt idx="24">
                  <c:v>2.9680200591000854</c:v>
                </c:pt>
                <c:pt idx="25">
                  <c:v>2.9253125079528863</c:v>
                </c:pt>
                <c:pt idx="26">
                  <c:v>2.884397031258084</c:v>
                </c:pt>
                <c:pt idx="27">
                  <c:v>2.845151705552448</c:v>
                </c:pt>
                <c:pt idx="28">
                  <c:v>2.8074659130962334</c:v>
                </c:pt>
                <c:pt idx="29">
                  <c:v>2.7712390287373871</c:v>
                </c:pt>
                <c:pt idx="30">
                  <c:v>2.7363792885010301</c:v>
                </c:pt>
                <c:pt idx="31">
                  <c:v>2.7137601281996924</c:v>
                </c:pt>
                <c:pt idx="32">
                  <c:v>2.7466553913986469</c:v>
                </c:pt>
                <c:pt idx="33">
                  <c:v>2.7791613203972325</c:v>
                </c:pt>
                <c:pt idx="34">
                  <c:v>2.8112914204125001</c:v>
                </c:pt>
                <c:pt idx="35">
                  <c:v>2.8430584334792997</c:v>
                </c:pt>
                <c:pt idx="36">
                  <c:v>2.8744743974978468</c:v>
                </c:pt>
                <c:pt idx="37">
                  <c:v>2.9055506995341602</c:v>
                </c:pt>
                <c:pt idx="38">
                  <c:v>2.9362981240426334</c:v>
                </c:pt>
                <c:pt idx="39">
                  <c:v>2.9667268965897633</c:v>
                </c:pt>
                <c:pt idx="40">
                  <c:v>2.996846723581633</c:v>
                </c:pt>
                <c:pt idx="41">
                  <c:v>3.026666828432691</c:v>
                </c:pt>
                <c:pt idx="42">
                  <c:v>3.0561959845578697</c:v>
                </c:pt>
                <c:pt idx="43">
                  <c:v>3.0854425455225192</c:v>
                </c:pt>
                <c:pt idx="44">
                  <c:v>3.1144144726438268</c:v>
                </c:pt>
                <c:pt idx="45">
                  <c:v>3.143119360302145</c:v>
                </c:pt>
                <c:pt idx="46">
                  <c:v>3.1715644591902907</c:v>
                </c:pt>
                <c:pt idx="47">
                  <c:v>3.1997566977024738</c:v>
                </c:pt>
                <c:pt idx="48">
                  <c:v>3.2277027016416309</c:v>
                </c:pt>
                <c:pt idx="49">
                  <c:v>3.2554088124039842</c:v>
                </c:pt>
                <c:pt idx="50">
                  <c:v>3.2828811037822185</c:v>
                </c:pt>
                <c:pt idx="51">
                  <c:v>3.3101253975133931</c:v>
                </c:pt>
                <c:pt idx="52">
                  <c:v>3.3371472776843452</c:v>
                </c:pt>
                <c:pt idx="53">
                  <c:v>3.3639521040955502</c:v>
                </c:pt>
                <c:pt idx="54">
                  <c:v>3.3905450246740152</c:v>
                </c:pt>
                <c:pt idx="55">
                  <c:v>3.4169309870166464</c:v>
                </c:pt>
                <c:pt idx="56">
                  <c:v>3.4431147491373846</c:v>
                </c:pt>
                <c:pt idx="57">
                  <c:v>3.4691008894842241</c:v>
                </c:pt>
                <c:pt idx="58">
                  <c:v>3.4948938162858503</c:v>
                </c:pt>
                <c:pt idx="59">
                  <c:v>3.5204977762819158</c:v>
                </c:pt>
                <c:pt idx="60">
                  <c:v>3.5459168628859241</c:v>
                </c:pt>
                <c:pt idx="61">
                  <c:v>3.5711550238251477</c:v>
                </c:pt>
                <c:pt idx="62">
                  <c:v>3.5962160682979594</c:v>
                </c:pt>
                <c:pt idx="63">
                  <c:v>3.6211036736853131</c:v>
                </c:pt>
                <c:pt idx="64">
                  <c:v>3.6458213918498679</c:v>
                </c:pt>
                <c:pt idx="65">
                  <c:v>3.6703726550532916</c:v>
                </c:pt>
                <c:pt idx="66">
                  <c:v>3.6947607815196624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CA4-4AB9-A392-C4E60EA34F0D}"/>
            </c:ext>
          </c:extLst>
        </c:ser>
        <c:ser>
          <c:idx val="5"/>
          <c:order val="5"/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Formulae!$U$41:$U$71</c:f>
              <c:numCache>
                <c:formatCode>General</c:formatCode>
                <c:ptCount val="31"/>
                <c:pt idx="0">
                  <c:v>3.6</c:v>
                </c:pt>
                <c:pt idx="1">
                  <c:v>3.7</c:v>
                </c:pt>
                <c:pt idx="2">
                  <c:v>3.8</c:v>
                </c:pt>
                <c:pt idx="3">
                  <c:v>3.9</c:v>
                </c:pt>
                <c:pt idx="4">
                  <c:v>4</c:v>
                </c:pt>
                <c:pt idx="5">
                  <c:v>4.0999999999999996</c:v>
                </c:pt>
                <c:pt idx="6">
                  <c:v>4.2</c:v>
                </c:pt>
                <c:pt idx="7">
                  <c:v>4.3</c:v>
                </c:pt>
                <c:pt idx="8">
                  <c:v>4.4000000000000004</c:v>
                </c:pt>
                <c:pt idx="9">
                  <c:v>4.5</c:v>
                </c:pt>
                <c:pt idx="10">
                  <c:v>4.5999999999999996</c:v>
                </c:pt>
                <c:pt idx="11">
                  <c:v>4.7</c:v>
                </c:pt>
                <c:pt idx="12">
                  <c:v>4.8</c:v>
                </c:pt>
                <c:pt idx="13">
                  <c:v>4.9000000000000004</c:v>
                </c:pt>
                <c:pt idx="14">
                  <c:v>5</c:v>
                </c:pt>
                <c:pt idx="15">
                  <c:v>5.0999999999999996</c:v>
                </c:pt>
                <c:pt idx="16">
                  <c:v>5.2</c:v>
                </c:pt>
                <c:pt idx="17">
                  <c:v>5.3</c:v>
                </c:pt>
                <c:pt idx="18">
                  <c:v>5.4</c:v>
                </c:pt>
                <c:pt idx="19">
                  <c:v>5.5</c:v>
                </c:pt>
                <c:pt idx="20">
                  <c:v>5.6</c:v>
                </c:pt>
                <c:pt idx="21">
                  <c:v>5.7</c:v>
                </c:pt>
                <c:pt idx="22">
                  <c:v>5.8</c:v>
                </c:pt>
                <c:pt idx="23">
                  <c:v>5.9</c:v>
                </c:pt>
                <c:pt idx="24">
                  <c:v>6</c:v>
                </c:pt>
                <c:pt idx="25">
                  <c:v>6.1</c:v>
                </c:pt>
                <c:pt idx="26">
                  <c:v>6.2</c:v>
                </c:pt>
                <c:pt idx="27">
                  <c:v>6.3</c:v>
                </c:pt>
                <c:pt idx="28">
                  <c:v>6.4</c:v>
                </c:pt>
                <c:pt idx="29">
                  <c:v>6.5</c:v>
                </c:pt>
                <c:pt idx="30">
                  <c:v>6.6</c:v>
                </c:pt>
              </c:numCache>
            </c:numRef>
          </c:xVal>
          <c:yVal>
            <c:numRef>
              <c:f>Formulae!$AB$41:$AB$71</c:f>
              <c:numCache>
                <c:formatCode>General</c:formatCode>
                <c:ptCount val="31"/>
                <c:pt idx="0">
                  <c:v>2.9362981240426338</c:v>
                </c:pt>
                <c:pt idx="1">
                  <c:v>2.9768007011185813</c:v>
                </c:pt>
                <c:pt idx="2">
                  <c:v>3.016759545456658</c:v>
                </c:pt>
                <c:pt idx="3">
                  <c:v>3.0561959845578701</c:v>
                </c:pt>
                <c:pt idx="4">
                  <c:v>3.0951299870847806</c:v>
                </c:pt>
                <c:pt idx="5">
                  <c:v>3.1335802810643321</c:v>
                </c:pt>
                <c:pt idx="6">
                  <c:v>3.1715644591902916</c:v>
                </c:pt>
                <c:pt idx="7">
                  <c:v>3.2090990729054769</c:v>
                </c:pt>
                <c:pt idx="8">
                  <c:v>3.2461997166912848</c:v>
                </c:pt>
                <c:pt idx="9">
                  <c:v>3.282881103782219</c:v>
                </c:pt>
                <c:pt idx="10">
                  <c:v>3.319157134348139</c:v>
                </c:pt>
                <c:pt idx="11">
                  <c:v>3.3550409570403064</c:v>
                </c:pt>
                <c:pt idx="12">
                  <c:v>3.3905450246740152</c:v>
                </c:pt>
                <c:pt idx="13">
                  <c:v>3.4256811447164059</c:v>
                </c:pt>
                <c:pt idx="14">
                  <c:v>3.460460525159808</c:v>
                </c:pt>
                <c:pt idx="15">
                  <c:v>3.4948938162858507</c:v>
                </c:pt>
                <c:pt idx="16">
                  <c:v>3.5289911487614796</c:v>
                </c:pt>
                <c:pt idx="17">
                  <c:v>3.5627621684531019</c:v>
                </c:pt>
                <c:pt idx="18">
                  <c:v>3.5962160682979598</c:v>
                </c:pt>
                <c:pt idx="19">
                  <c:v>3.6293616175311358</c:v>
                </c:pt>
                <c:pt idx="20">
                  <c:v>3.662207188531529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CA4-4AB9-A392-C4E60EA34F0D}"/>
            </c:ext>
          </c:extLst>
        </c:ser>
        <c:ser>
          <c:idx val="6"/>
          <c:order val="6"/>
          <c:tx>
            <c:v>cota=3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ysClr val="windowText" lastClr="000000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xVal>
            <c:numRef>
              <c:f>'Van der Meer (1988)'!$S$135:$S$153</c:f>
              <c:numCache>
                <c:formatCode>0.00</c:formatCode>
                <c:ptCount val="19"/>
                <c:pt idx="0">
                  <c:v>2.9656634270094444</c:v>
                </c:pt>
                <c:pt idx="1">
                  <c:v>2.84882216155914</c:v>
                </c:pt>
                <c:pt idx="2">
                  <c:v>2.5950913387733339</c:v>
                </c:pt>
                <c:pt idx="3">
                  <c:v>2.3850958057331506</c:v>
                </c:pt>
                <c:pt idx="4">
                  <c:v>2.1350794768719479</c:v>
                </c:pt>
                <c:pt idx="5">
                  <c:v>3.4597945116975071</c:v>
                </c:pt>
                <c:pt idx="6">
                  <c:v>2.9908479322675507</c:v>
                </c:pt>
                <c:pt idx="7">
                  <c:v>3.1883950249383659</c:v>
                </c:pt>
                <c:pt idx="8">
                  <c:v>3.7138243217786155</c:v>
                </c:pt>
                <c:pt idx="9">
                  <c:v>2.871674930252472</c:v>
                </c:pt>
                <c:pt idx="10">
                  <c:v>1.4208661297788776</c:v>
                </c:pt>
                <c:pt idx="11">
                  <c:v>1.3669634544671858</c:v>
                </c:pt>
                <c:pt idx="12">
                  <c:v>1.5489581480003447</c:v>
                </c:pt>
                <c:pt idx="13">
                  <c:v>1.9349969700612657</c:v>
                </c:pt>
                <c:pt idx="14">
                  <c:v>1.7681148326845471</c:v>
                </c:pt>
                <c:pt idx="15">
                  <c:v>1.8523320385781981</c:v>
                </c:pt>
                <c:pt idx="16">
                  <c:v>2.0407571431720912</c:v>
                </c:pt>
                <c:pt idx="17">
                  <c:v>2.2622173182786609</c:v>
                </c:pt>
                <c:pt idx="18">
                  <c:v>1.7112268866378999</c:v>
                </c:pt>
              </c:numCache>
            </c:numRef>
          </c:xVal>
          <c:yVal>
            <c:numRef>
              <c:f>'Van der Meer (1988)'!$AF$135:$AF$153</c:f>
              <c:numCache>
                <c:formatCode>0.00</c:formatCode>
                <c:ptCount val="19"/>
                <c:pt idx="1">
                  <c:v>3.245313838128316</c:v>
                </c:pt>
                <c:pt idx="2">
                  <c:v>3.3219575429335926</c:v>
                </c:pt>
                <c:pt idx="3">
                  <c:v>3.4427423193954243</c:v>
                </c:pt>
                <c:pt idx="4">
                  <c:v>3.6962466245966752</c:v>
                </c:pt>
                <c:pt idx="5">
                  <c:v>3.4128892424032262</c:v>
                </c:pt>
                <c:pt idx="6">
                  <c:v>3.4947073342650583</c:v>
                </c:pt>
                <c:pt idx="7">
                  <c:v>3.6512498948026413</c:v>
                </c:pt>
                <c:pt idx="8">
                  <c:v>3.4061199468294876</c:v>
                </c:pt>
                <c:pt idx="9">
                  <c:v>3.4736454729614623</c:v>
                </c:pt>
                <c:pt idx="10">
                  <c:v>4.3895387910617938</c:v>
                </c:pt>
                <c:pt idx="11">
                  <c:v>4.65504563287781</c:v>
                </c:pt>
                <c:pt idx="12">
                  <c:v>4.2392216527493094</c:v>
                </c:pt>
                <c:pt idx="13">
                  <c:v>3.9464907435073684</c:v>
                </c:pt>
                <c:pt idx="14">
                  <c:v>3.9003969757027606</c:v>
                </c:pt>
                <c:pt idx="15">
                  <c:v>3.7661393353719363</c:v>
                </c:pt>
                <c:pt idx="16">
                  <c:v>3.7376281636342665</c:v>
                </c:pt>
                <c:pt idx="17">
                  <c:v>3.3743181065828667</c:v>
                </c:pt>
                <c:pt idx="18">
                  <c:v>3.8627998273727169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CA4-4AB9-A392-C4E60EA34F0D}"/>
            </c:ext>
          </c:extLst>
        </c:ser>
        <c:ser>
          <c:idx val="7"/>
          <c:order val="7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ysClr val="windowText" lastClr="000000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xVal>
            <c:numRef>
              <c:f>'Van der Meer (1988)'!$S$135:$S$153</c:f>
              <c:numCache>
                <c:formatCode>0.00</c:formatCode>
                <c:ptCount val="19"/>
                <c:pt idx="0">
                  <c:v>2.9656634270094444</c:v>
                </c:pt>
                <c:pt idx="1">
                  <c:v>2.84882216155914</c:v>
                </c:pt>
                <c:pt idx="2">
                  <c:v>2.5950913387733339</c:v>
                </c:pt>
                <c:pt idx="3">
                  <c:v>2.3850958057331506</c:v>
                </c:pt>
                <c:pt idx="4">
                  <c:v>2.1350794768719479</c:v>
                </c:pt>
                <c:pt idx="5">
                  <c:v>3.4597945116975071</c:v>
                </c:pt>
                <c:pt idx="6">
                  <c:v>2.9908479322675507</c:v>
                </c:pt>
                <c:pt idx="7">
                  <c:v>3.1883950249383659</c:v>
                </c:pt>
                <c:pt idx="8">
                  <c:v>3.7138243217786155</c:v>
                </c:pt>
                <c:pt idx="9">
                  <c:v>2.871674930252472</c:v>
                </c:pt>
                <c:pt idx="10">
                  <c:v>1.4208661297788776</c:v>
                </c:pt>
                <c:pt idx="11">
                  <c:v>1.3669634544671858</c:v>
                </c:pt>
                <c:pt idx="12">
                  <c:v>1.5489581480003447</c:v>
                </c:pt>
                <c:pt idx="13">
                  <c:v>1.9349969700612657</c:v>
                </c:pt>
                <c:pt idx="14">
                  <c:v>1.7681148326845471</c:v>
                </c:pt>
                <c:pt idx="15">
                  <c:v>1.8523320385781981</c:v>
                </c:pt>
                <c:pt idx="16">
                  <c:v>2.0407571431720912</c:v>
                </c:pt>
                <c:pt idx="17">
                  <c:v>2.2622173182786609</c:v>
                </c:pt>
                <c:pt idx="18">
                  <c:v>1.7112268866378999</c:v>
                </c:pt>
              </c:numCache>
            </c:numRef>
          </c:xVal>
          <c:yVal>
            <c:numRef>
              <c:f>'Van der Meer (1988)'!$AG$135:$AG$153</c:f>
              <c:numCache>
                <c:formatCode>0.00</c:formatCode>
                <c:ptCount val="19"/>
                <c:pt idx="1">
                  <c:v>3.3161148283556057</c:v>
                </c:pt>
                <c:pt idx="2">
                  <c:v>3.3594470128598561</c:v>
                </c:pt>
                <c:pt idx="3">
                  <c:v>3.5475615241129166</c:v>
                </c:pt>
                <c:pt idx="5">
                  <c:v>3.7212051413656515</c:v>
                </c:pt>
                <c:pt idx="7">
                  <c:v>3.3726609620381844</c:v>
                </c:pt>
                <c:pt idx="8">
                  <c:v>3.4646219282879605</c:v>
                </c:pt>
                <c:pt idx="10">
                  <c:v>4.4988277049440786</c:v>
                </c:pt>
                <c:pt idx="11">
                  <c:v>4.6750199073867735</c:v>
                </c:pt>
                <c:pt idx="12">
                  <c:v>4.2479716434552026</c:v>
                </c:pt>
                <c:pt idx="13">
                  <c:v>4.0072217294209693</c:v>
                </c:pt>
                <c:pt idx="14">
                  <c:v>4.0289607580222313</c:v>
                </c:pt>
                <c:pt idx="15">
                  <c:v>4.0388466107993306</c:v>
                </c:pt>
                <c:pt idx="16">
                  <c:v>3.755020854853325</c:v>
                </c:pt>
                <c:pt idx="17">
                  <c:v>3.5968909330980043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CA4-4AB9-A392-C4E60EA34F0D}"/>
            </c:ext>
          </c:extLst>
        </c:ser>
        <c:ser>
          <c:idx val="26"/>
          <c:order val="26"/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Formulae!$U$34:$U$63</c:f>
              <c:numCache>
                <c:formatCode>General</c:formatCode>
                <c:ptCount val="30"/>
                <c:pt idx="0">
                  <c:v>2.9</c:v>
                </c:pt>
                <c:pt idx="1">
                  <c:v>3</c:v>
                </c:pt>
                <c:pt idx="2">
                  <c:v>3.1</c:v>
                </c:pt>
                <c:pt idx="3">
                  <c:v>3.2</c:v>
                </c:pt>
                <c:pt idx="4">
                  <c:v>3.3</c:v>
                </c:pt>
                <c:pt idx="5">
                  <c:v>3.4</c:v>
                </c:pt>
                <c:pt idx="6">
                  <c:v>3.5</c:v>
                </c:pt>
                <c:pt idx="7">
                  <c:v>3.6</c:v>
                </c:pt>
                <c:pt idx="8">
                  <c:v>3.7</c:v>
                </c:pt>
                <c:pt idx="9">
                  <c:v>3.8</c:v>
                </c:pt>
                <c:pt idx="10">
                  <c:v>3.9</c:v>
                </c:pt>
                <c:pt idx="11">
                  <c:v>4</c:v>
                </c:pt>
                <c:pt idx="12">
                  <c:v>4.0999999999999996</c:v>
                </c:pt>
                <c:pt idx="13">
                  <c:v>4.2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4.5</c:v>
                </c:pt>
                <c:pt idx="17">
                  <c:v>4.5999999999999996</c:v>
                </c:pt>
                <c:pt idx="18">
                  <c:v>4.7</c:v>
                </c:pt>
                <c:pt idx="19">
                  <c:v>4.8</c:v>
                </c:pt>
                <c:pt idx="20">
                  <c:v>4.9000000000000004</c:v>
                </c:pt>
                <c:pt idx="21">
                  <c:v>5</c:v>
                </c:pt>
                <c:pt idx="22">
                  <c:v>5.0999999999999996</c:v>
                </c:pt>
                <c:pt idx="23">
                  <c:v>5.2</c:v>
                </c:pt>
                <c:pt idx="24">
                  <c:v>5.3</c:v>
                </c:pt>
                <c:pt idx="25">
                  <c:v>5.4</c:v>
                </c:pt>
                <c:pt idx="26">
                  <c:v>5.5</c:v>
                </c:pt>
                <c:pt idx="27">
                  <c:v>5.6</c:v>
                </c:pt>
                <c:pt idx="28">
                  <c:v>5.7</c:v>
                </c:pt>
                <c:pt idx="29">
                  <c:v>5.8</c:v>
                </c:pt>
              </c:numCache>
            </c:numRef>
          </c:xVal>
          <c:yVal>
            <c:numRef>
              <c:f>Formulae!$AC$34:$AC$63</c:f>
              <c:numCache>
                <c:formatCode>General</c:formatCode>
                <c:ptCount val="30"/>
                <c:pt idx="0">
                  <c:v>3.22770270164163</c:v>
                </c:pt>
                <c:pt idx="1">
                  <c:v>3.2828811037822185</c:v>
                </c:pt>
                <c:pt idx="2">
                  <c:v>3.3371472776843452</c:v>
                </c:pt>
                <c:pt idx="3">
                  <c:v>3.3905450246740148</c:v>
                </c:pt>
                <c:pt idx="4">
                  <c:v>3.4431147491373846</c:v>
                </c:pt>
                <c:pt idx="5">
                  <c:v>3.4948938162858503</c:v>
                </c:pt>
                <c:pt idx="6">
                  <c:v>3.5459168628859237</c:v>
                </c:pt>
                <c:pt idx="7">
                  <c:v>3.5962160682979589</c:v>
                </c:pt>
                <c:pt idx="8">
                  <c:v>3.6458213918498683</c:v>
                </c:pt>
                <c:pt idx="9">
                  <c:v>3.6947607815196624</c:v>
                </c:pt>
                <c:pt idx="10">
                  <c:v>3.7430603580548185</c:v>
                </c:pt>
                <c:pt idx="11">
                  <c:v>3.7907445779723994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794-42D5-839A-255F36340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5383679"/>
        <c:axId val="1647895935"/>
        <c:extLst>
          <c:ext xmlns:c15="http://schemas.microsoft.com/office/drawing/2012/chart" uri="{02D57815-91ED-43cb-92C2-25804820EDAC}">
            <c15:filteredScatterSeries>
              <c15:ser>
                <c:idx val="8"/>
                <c:order val="8"/>
                <c:tx>
                  <c:v>cota=6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C00000"/>
                    </a:solidFill>
                    <a:ln w="9525">
                      <a:solidFill>
                        <a:srgbClr val="C00000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'Van der Meer (1988)'!$S$108:$S$134</c15:sqref>
                        </c15:formulaRef>
                      </c:ext>
                    </c:extLst>
                    <c:numCache>
                      <c:formatCode>0.00</c:formatCode>
                      <c:ptCount val="27"/>
                      <c:pt idx="0">
                        <c:v>1.0931556948866827</c:v>
                      </c:pt>
                      <c:pt idx="1">
                        <c:v>0.93914372525929057</c:v>
                      </c:pt>
                      <c:pt idx="2">
                        <c:v>1.3272741862442459</c:v>
                      </c:pt>
                      <c:pt idx="3">
                        <c:v>0.99869701158453239</c:v>
                      </c:pt>
                      <c:pt idx="4">
                        <c:v>0.89090861772721042</c:v>
                      </c:pt>
                      <c:pt idx="5">
                        <c:v>1.2994765725895288</c:v>
                      </c:pt>
                      <c:pt idx="6">
                        <c:v>1.6093919250634523</c:v>
                      </c:pt>
                      <c:pt idx="7">
                        <c:v>1.4200264361556918</c:v>
                      </c:pt>
                      <c:pt idx="8">
                        <c:v>1.9136078613191534</c:v>
                      </c:pt>
                      <c:pt idx="9">
                        <c:v>1.2009920541868575</c:v>
                      </c:pt>
                      <c:pt idx="10">
                        <c:v>1.6756102777025341</c:v>
                      </c:pt>
                      <c:pt idx="11">
                        <c:v>2.1298076964141672</c:v>
                      </c:pt>
                      <c:pt idx="12">
                        <c:v>2.5701031606890288</c:v>
                      </c:pt>
                      <c:pt idx="13">
                        <c:v>1.9966314640695844</c:v>
                      </c:pt>
                      <c:pt idx="14">
                        <c:v>1.750680145671393</c:v>
                      </c:pt>
                      <c:pt idx="15">
                        <c:v>0.79525883516651985</c:v>
                      </c:pt>
                      <c:pt idx="16">
                        <c:v>0.895355909655978</c:v>
                      </c:pt>
                      <c:pt idx="17">
                        <c:v>1.0849713217464039</c:v>
                      </c:pt>
                      <c:pt idx="18">
                        <c:v>0.98433650688064989</c:v>
                      </c:pt>
                      <c:pt idx="19">
                        <c:v>0.78313827509316913</c:v>
                      </c:pt>
                      <c:pt idx="20">
                        <c:v>0.7614281219269019</c:v>
                      </c:pt>
                      <c:pt idx="21">
                        <c:v>0.73724696446518478</c:v>
                      </c:pt>
                      <c:pt idx="22">
                        <c:v>0.70813932251294931</c:v>
                      </c:pt>
                      <c:pt idx="23">
                        <c:v>0.73204031521005142</c:v>
                      </c:pt>
                      <c:pt idx="24">
                        <c:v>0.69520839333586848</c:v>
                      </c:pt>
                      <c:pt idx="25">
                        <c:v>0.66603540754537482</c:v>
                      </c:pt>
                      <c:pt idx="26">
                        <c:v>0.75846343271193506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'Van der Meer (1988)'!$AF$108:$AF$134</c15:sqref>
                        </c15:formulaRef>
                      </c:ext>
                    </c:extLst>
                    <c:numCache>
                      <c:formatCode>0.00</c:formatCode>
                      <c:ptCount val="27"/>
                      <c:pt idx="0">
                        <c:v>4.5794442674972355</c:v>
                      </c:pt>
                      <c:pt idx="1">
                        <c:v>4.7967089271631069</c:v>
                      </c:pt>
                      <c:pt idx="2">
                        <c:v>3.8466680647591187</c:v>
                      </c:pt>
                      <c:pt idx="3">
                        <c:v>4.5688782861822608</c:v>
                      </c:pt>
                      <c:pt idx="4">
                        <c:v>5.0860975628095826</c:v>
                      </c:pt>
                      <c:pt idx="5">
                        <c:v>3.622495468151202</c:v>
                      </c:pt>
                      <c:pt idx="6">
                        <c:v>3.0764304951411034</c:v>
                      </c:pt>
                      <c:pt idx="7">
                        <c:v>3.5239585031244918</c:v>
                      </c:pt>
                      <c:pt idx="9">
                        <c:v>4.0162660098339265</c:v>
                      </c:pt>
                      <c:pt idx="10">
                        <c:v>3.0077519190443653</c:v>
                      </c:pt>
                      <c:pt idx="11">
                        <c:v>2.3326034244344913</c:v>
                      </c:pt>
                      <c:pt idx="12">
                        <c:v>2.1228584726383803</c:v>
                      </c:pt>
                      <c:pt idx="13">
                        <c:v>2.9247837295092611</c:v>
                      </c:pt>
                      <c:pt idx="14">
                        <c:v>2.9753849336165805</c:v>
                      </c:pt>
                      <c:pt idx="15">
                        <c:v>4.9713179882398961</c:v>
                      </c:pt>
                      <c:pt idx="16">
                        <c:v>4.2343901170030769</c:v>
                      </c:pt>
                      <c:pt idx="17">
                        <c:v>3.384986232583346</c:v>
                      </c:pt>
                      <c:pt idx="18">
                        <c:v>3.6583029477751006</c:v>
                      </c:pt>
                      <c:pt idx="19">
                        <c:v>5.2553728240836071</c:v>
                      </c:pt>
                      <c:pt idx="20">
                        <c:v>4.4365895379853635</c:v>
                      </c:pt>
                      <c:pt idx="21">
                        <c:v>5.2986907390224998</c:v>
                      </c:pt>
                      <c:pt idx="22">
                        <c:v>5.2711163527666942</c:v>
                      </c:pt>
                      <c:pt idx="23">
                        <c:v>4.737656010961766</c:v>
                      </c:pt>
                      <c:pt idx="24">
                        <c:v>5.0502949544049125</c:v>
                      </c:pt>
                      <c:pt idx="25">
                        <c:v>5.2760793929277252</c:v>
                      </c:pt>
                      <c:pt idx="26">
                        <c:v>4.9561942783661248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8-9CA4-4AB9-A392-C4E60EA34F0D}"/>
                  </c:ext>
                </c:extLst>
              </c15:ser>
            </c15:filteredScatterSeries>
            <c15:filteredScatterSeries>
              <c15:ser>
                <c:idx val="9"/>
                <c:order val="9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C00000"/>
                    </a:solidFill>
                    <a:ln w="9525">
                      <a:solidFill>
                        <a:srgbClr val="C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(1988)'!$S$108:$S$134</c15:sqref>
                        </c15:formulaRef>
                      </c:ext>
                    </c:extLst>
                    <c:numCache>
                      <c:formatCode>0.00</c:formatCode>
                      <c:ptCount val="27"/>
                      <c:pt idx="0">
                        <c:v>1.0931556948866827</c:v>
                      </c:pt>
                      <c:pt idx="1">
                        <c:v>0.93914372525929057</c:v>
                      </c:pt>
                      <c:pt idx="2">
                        <c:v>1.3272741862442459</c:v>
                      </c:pt>
                      <c:pt idx="3">
                        <c:v>0.99869701158453239</c:v>
                      </c:pt>
                      <c:pt idx="4">
                        <c:v>0.89090861772721042</c:v>
                      </c:pt>
                      <c:pt idx="5">
                        <c:v>1.2994765725895288</c:v>
                      </c:pt>
                      <c:pt idx="6">
                        <c:v>1.6093919250634523</c:v>
                      </c:pt>
                      <c:pt idx="7">
                        <c:v>1.4200264361556918</c:v>
                      </c:pt>
                      <c:pt idx="8">
                        <c:v>1.9136078613191534</c:v>
                      </c:pt>
                      <c:pt idx="9">
                        <c:v>1.2009920541868575</c:v>
                      </c:pt>
                      <c:pt idx="10">
                        <c:v>1.6756102777025341</c:v>
                      </c:pt>
                      <c:pt idx="11">
                        <c:v>2.1298076964141672</c:v>
                      </c:pt>
                      <c:pt idx="12">
                        <c:v>2.5701031606890288</c:v>
                      </c:pt>
                      <c:pt idx="13">
                        <c:v>1.9966314640695844</c:v>
                      </c:pt>
                      <c:pt idx="14">
                        <c:v>1.750680145671393</c:v>
                      </c:pt>
                      <c:pt idx="15">
                        <c:v>0.79525883516651985</c:v>
                      </c:pt>
                      <c:pt idx="16">
                        <c:v>0.895355909655978</c:v>
                      </c:pt>
                      <c:pt idx="17">
                        <c:v>1.0849713217464039</c:v>
                      </c:pt>
                      <c:pt idx="18">
                        <c:v>0.98433650688064989</c:v>
                      </c:pt>
                      <c:pt idx="19">
                        <c:v>0.78313827509316913</c:v>
                      </c:pt>
                      <c:pt idx="20">
                        <c:v>0.7614281219269019</c:v>
                      </c:pt>
                      <c:pt idx="21">
                        <c:v>0.73724696446518478</c:v>
                      </c:pt>
                      <c:pt idx="22">
                        <c:v>0.70813932251294931</c:v>
                      </c:pt>
                      <c:pt idx="23">
                        <c:v>0.73204031521005142</c:v>
                      </c:pt>
                      <c:pt idx="24">
                        <c:v>0.69520839333586848</c:v>
                      </c:pt>
                      <c:pt idx="25">
                        <c:v>0.66603540754537482</c:v>
                      </c:pt>
                      <c:pt idx="26">
                        <c:v>0.75846343271193506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(1988)'!$AG$108:$AG$134</c15:sqref>
                        </c15:formulaRef>
                      </c:ext>
                    </c:extLst>
                    <c:numCache>
                      <c:formatCode>0.00</c:formatCode>
                      <c:ptCount val="27"/>
                      <c:pt idx="0">
                        <c:v>4.4415081887411478</c:v>
                      </c:pt>
                      <c:pt idx="1">
                        <c:v>4.671485951511344</c:v>
                      </c:pt>
                      <c:pt idx="2">
                        <c:v>3.512554071326528</c:v>
                      </c:pt>
                      <c:pt idx="3">
                        <c:v>4.5468756965470574</c:v>
                      </c:pt>
                      <c:pt idx="5">
                        <c:v>3.8658058724308124</c:v>
                      </c:pt>
                      <c:pt idx="6">
                        <c:v>3.2010413516634819</c:v>
                      </c:pt>
                      <c:pt idx="7">
                        <c:v>3.6993375680044402</c:v>
                      </c:pt>
                      <c:pt idx="8">
                        <c:v>3.0414734962923049</c:v>
                      </c:pt>
                      <c:pt idx="9">
                        <c:v>4.0597857051110875</c:v>
                      </c:pt>
                      <c:pt idx="10">
                        <c:v>3.1773426823062634</c:v>
                      </c:pt>
                      <c:pt idx="11">
                        <c:v>2.5582417924688614</c:v>
                      </c:pt>
                      <c:pt idx="12">
                        <c:v>2.1591782040415999</c:v>
                      </c:pt>
                      <c:pt idx="13">
                        <c:v>2.9914362494942335</c:v>
                      </c:pt>
                      <c:pt idx="14">
                        <c:v>3.1431538703450079</c:v>
                      </c:pt>
                      <c:pt idx="15">
                        <c:v>5.0295077276822768</c:v>
                      </c:pt>
                      <c:pt idx="16">
                        <c:v>4.2574872668877273</c:v>
                      </c:pt>
                      <c:pt idx="17">
                        <c:v>3.7809522176044368</c:v>
                      </c:pt>
                      <c:pt idx="18">
                        <c:v>3.905196444856784</c:v>
                      </c:pt>
                      <c:pt idx="19">
                        <c:v>5.2239733229358087</c:v>
                      </c:pt>
                      <c:pt idx="20">
                        <c:v>4.5213783894906214</c:v>
                      </c:pt>
                      <c:pt idx="21">
                        <c:v>5.1810803933915892</c:v>
                      </c:pt>
                      <c:pt idx="22">
                        <c:v>5.2351593311577549</c:v>
                      </c:pt>
                      <c:pt idx="23">
                        <c:v>5.1602405181239206</c:v>
                      </c:pt>
                      <c:pt idx="24">
                        <c:v>5.1730970427424712</c:v>
                      </c:pt>
                      <c:pt idx="25">
                        <c:v>5.3777678105816227</c:v>
                      </c:pt>
                      <c:pt idx="26">
                        <c:v>4.8457826279950531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9CA4-4AB9-A392-C4E60EA34F0D}"/>
                  </c:ext>
                </c:extLst>
              </c15:ser>
            </c15:filteredScatterSeries>
            <c15:filteredScatterSeries>
              <c15:ser>
                <c:idx val="10"/>
                <c:order val="10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70C0"/>
                    </a:solidFill>
                    <a:ln w="9525">
                      <a:solidFill>
                        <a:srgbClr val="0070C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S'!$I$2:$I$10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3.01</c:v>
                      </c:pt>
                      <c:pt idx="1">
                        <c:v>2.4</c:v>
                      </c:pt>
                      <c:pt idx="2">
                        <c:v>2.0099999999999998</c:v>
                      </c:pt>
                      <c:pt idx="3">
                        <c:v>3.63</c:v>
                      </c:pt>
                      <c:pt idx="4">
                        <c:v>2.85</c:v>
                      </c:pt>
                      <c:pt idx="5">
                        <c:v>2.38</c:v>
                      </c:pt>
                      <c:pt idx="6">
                        <c:v>4.09</c:v>
                      </c:pt>
                      <c:pt idx="7">
                        <c:v>3.34</c:v>
                      </c:pt>
                      <c:pt idx="8">
                        <c:v>2.74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S'!$W$2:$W$10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2.4826039796011505</c:v>
                      </c:pt>
                      <c:pt idx="1">
                        <c:v>2.5947215786799123</c:v>
                      </c:pt>
                      <c:pt idx="2">
                        <c:v>2.7709063772322517</c:v>
                      </c:pt>
                      <c:pt idx="3">
                        <c:v>2.2904023811804159</c:v>
                      </c:pt>
                      <c:pt idx="4">
                        <c:v>2.4826039796011505</c:v>
                      </c:pt>
                      <c:pt idx="5">
                        <c:v>2.6748055780218842</c:v>
                      </c:pt>
                      <c:pt idx="6">
                        <c:v>2.3064191810488106</c:v>
                      </c:pt>
                      <c:pt idx="7">
                        <c:v>2.3064191810488106</c:v>
                      </c:pt>
                      <c:pt idx="8">
                        <c:v>2.5626879789431229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9CA4-4AB9-A392-C4E60EA34F0D}"/>
                  </c:ext>
                </c:extLst>
              </c15:ser>
            </c15:filteredScatterSeries>
            <c15:filteredScatterSeries>
              <c15:ser>
                <c:idx val="11"/>
                <c:order val="11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70C0"/>
                    </a:solidFill>
                    <a:ln w="9525">
                      <a:solidFill>
                        <a:srgbClr val="0070C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S'!$K$2:$K$10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3.32</c:v>
                      </c:pt>
                      <c:pt idx="1">
                        <c:v>2.54</c:v>
                      </c:pt>
                      <c:pt idx="2">
                        <c:v>2.17</c:v>
                      </c:pt>
                      <c:pt idx="3">
                        <c:v>3.92</c:v>
                      </c:pt>
                      <c:pt idx="4">
                        <c:v>3.31</c:v>
                      </c:pt>
                      <c:pt idx="5">
                        <c:v>2.4900000000000002</c:v>
                      </c:pt>
                      <c:pt idx="6">
                        <c:v>4.22</c:v>
                      </c:pt>
                      <c:pt idx="7">
                        <c:v>3.47</c:v>
                      </c:pt>
                      <c:pt idx="8">
                        <c:v>2.88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S'!$X$2:$X$10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2.2703436313862455</c:v>
                      </c:pt>
                      <c:pt idx="1">
                        <c:v>2.5921246185118552</c:v>
                      </c:pt>
                      <c:pt idx="2">
                        <c:v>2.6636315045397687</c:v>
                      </c:pt>
                      <c:pt idx="3">
                        <c:v>2.1988367453583324</c:v>
                      </c:pt>
                      <c:pt idx="4">
                        <c:v>2.0558229733025057</c:v>
                      </c:pt>
                      <c:pt idx="5">
                        <c:v>2.7172616690607034</c:v>
                      </c:pt>
                      <c:pt idx="6">
                        <c:v>2.4133574034420722</c:v>
                      </c:pt>
                      <c:pt idx="7">
                        <c:v>2.3776039604281158</c:v>
                      </c:pt>
                      <c:pt idx="8">
                        <c:v>2.5921246185118552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9CA4-4AB9-A392-C4E60EA34F0D}"/>
                  </c:ext>
                </c:extLst>
              </c15:ser>
            </c15:filteredScatterSeries>
            <c15:filteredScatterSeries>
              <c15:ser>
                <c:idx val="12"/>
                <c:order val="12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70C0"/>
                    </a:solidFill>
                    <a:ln w="9525">
                      <a:solidFill>
                        <a:srgbClr val="0070C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S'!$I$80:$I$90</c15:sqref>
                        </c15:formulaRef>
                      </c:ext>
                    </c:extLst>
                    <c:numCache>
                      <c:formatCode>0.00</c:formatCode>
                      <c:ptCount val="11"/>
                      <c:pt idx="0">
                        <c:v>2.77</c:v>
                      </c:pt>
                      <c:pt idx="1">
                        <c:v>2.2200000000000002</c:v>
                      </c:pt>
                      <c:pt idx="2">
                        <c:v>3.25</c:v>
                      </c:pt>
                      <c:pt idx="9">
                        <c:v>5.74</c:v>
                      </c:pt>
                      <c:pt idx="10">
                        <c:v>6.49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S'!$W$80:$W$82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2.4089794339316546</c:v>
                      </c:pt>
                      <c:pt idx="1">
                        <c:v>2.4879623661917085</c:v>
                      </c:pt>
                      <c:pt idx="2">
                        <c:v>2.3431603237149425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9CA4-4AB9-A392-C4E60EA34F0D}"/>
                  </c:ext>
                </c:extLst>
              </c15:ser>
            </c15:filteredScatterSeries>
            <c15:filteredScatterSeries>
              <c15:ser>
                <c:idx val="13"/>
                <c:order val="13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70C0"/>
                    </a:solidFill>
                    <a:ln w="9525">
                      <a:solidFill>
                        <a:srgbClr val="0070C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S'!$K$80:$K$90</c15:sqref>
                        </c15:formulaRef>
                      </c:ext>
                    </c:extLst>
                    <c:numCache>
                      <c:formatCode>0.00</c:formatCode>
                      <c:ptCount val="11"/>
                      <c:pt idx="0">
                        <c:v>2.86</c:v>
                      </c:pt>
                      <c:pt idx="1">
                        <c:v>2.3199999999999998</c:v>
                      </c:pt>
                      <c:pt idx="2">
                        <c:v>3.5</c:v>
                      </c:pt>
                      <c:pt idx="3">
                        <c:v>2.69</c:v>
                      </c:pt>
                      <c:pt idx="4">
                        <c:v>4</c:v>
                      </c:pt>
                      <c:pt idx="5">
                        <c:v>3.25</c:v>
                      </c:pt>
                      <c:pt idx="6">
                        <c:v>2.68</c:v>
                      </c:pt>
                      <c:pt idx="8">
                        <c:v>4.76</c:v>
                      </c:pt>
                      <c:pt idx="9">
                        <c:v>5.8</c:v>
                      </c:pt>
                      <c:pt idx="10">
                        <c:v>6.55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S'!$X$80:$X$86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2.5124084098850035</c:v>
                      </c:pt>
                      <c:pt idx="1">
                        <c:v>2.5564857504093017</c:v>
                      </c:pt>
                      <c:pt idx="2">
                        <c:v>2.2626368135806465</c:v>
                      </c:pt>
                      <c:pt idx="3">
                        <c:v>2.5564857504093017</c:v>
                      </c:pt>
                      <c:pt idx="4">
                        <c:v>2.2038670262149154</c:v>
                      </c:pt>
                      <c:pt idx="5">
                        <c:v>2.2332519198977812</c:v>
                      </c:pt>
                      <c:pt idx="6">
                        <c:v>2.4536386225192723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9CA4-4AB9-A392-C4E60EA34F0D}"/>
                  </c:ext>
                </c:extLst>
              </c15:ser>
            </c15:filteredScatterSeries>
            <c15:filteredScatterSeries>
              <c15:ser>
                <c:idx val="14"/>
                <c:order val="14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C000"/>
                    </a:solidFill>
                    <a:ln w="9525">
                      <a:solidFill>
                        <a:srgbClr val="FFC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S'!$I$91:$I$100</c15:sqref>
                        </c15:formulaRef>
                      </c:ext>
                    </c:extLst>
                    <c:numCache>
                      <c:formatCode>0.00</c:formatCode>
                      <c:ptCount val="10"/>
                      <c:pt idx="0">
                        <c:v>1.65</c:v>
                      </c:pt>
                      <c:pt idx="2">
                        <c:v>1.88</c:v>
                      </c:pt>
                      <c:pt idx="3">
                        <c:v>1.55</c:v>
                      </c:pt>
                      <c:pt idx="4">
                        <c:v>2.25</c:v>
                      </c:pt>
                      <c:pt idx="5">
                        <c:v>1.82</c:v>
                      </c:pt>
                      <c:pt idx="6">
                        <c:v>2.19</c:v>
                      </c:pt>
                      <c:pt idx="7">
                        <c:v>2.68</c:v>
                      </c:pt>
                      <c:pt idx="8">
                        <c:v>3.35</c:v>
                      </c:pt>
                      <c:pt idx="9">
                        <c:v>3.86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S'!$W$91:$W$96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2.948696137708692</c:v>
                      </c:pt>
                      <c:pt idx="2">
                        <c:v>3.0803343581421152</c:v>
                      </c:pt>
                      <c:pt idx="3">
                        <c:v>3.0013514258820608</c:v>
                      </c:pt>
                      <c:pt idx="4">
                        <c:v>2.7249111629718712</c:v>
                      </c:pt>
                      <c:pt idx="5">
                        <c:v>2.7907302731885832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9CA4-4AB9-A392-C4E60EA34F0D}"/>
                  </c:ext>
                </c:extLst>
              </c15:ser>
            </c15:filteredScatterSeries>
            <c15:filteredScatterSeries>
              <c15:ser>
                <c:idx val="15"/>
                <c:order val="15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S'!$K$91:$K$96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1.68</c:v>
                      </c:pt>
                      <c:pt idx="1">
                        <c:v>1.39</c:v>
                      </c:pt>
                      <c:pt idx="2">
                        <c:v>2.0299999999999998</c:v>
                      </c:pt>
                      <c:pt idx="3">
                        <c:v>1.63</c:v>
                      </c:pt>
                      <c:pt idx="4">
                        <c:v>2.4</c:v>
                      </c:pt>
                      <c:pt idx="5">
                        <c:v>1.96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S'!$X$91:$X$96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3.1588760709080455</c:v>
                      </c:pt>
                      <c:pt idx="1">
                        <c:v>3.0854138367008819</c:v>
                      </c:pt>
                      <c:pt idx="2">
                        <c:v>2.9384893682865538</c:v>
                      </c:pt>
                      <c:pt idx="3">
                        <c:v>3.0413364961765832</c:v>
                      </c:pt>
                      <c:pt idx="4">
                        <c:v>2.674025325140764</c:v>
                      </c:pt>
                      <c:pt idx="5">
                        <c:v>2.6887177719821969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9CA4-4AB9-A392-C4E60EA34F0D}"/>
                  </c:ext>
                </c:extLst>
              </c15:ser>
            </c15:filteredScatterSeries>
            <c15:filteredScatterSeries>
              <c15:ser>
                <c:idx val="16"/>
                <c:order val="16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C000"/>
                    </a:solidFill>
                    <a:ln w="9525">
                      <a:solidFill>
                        <a:srgbClr val="FFC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S'!$I$15:$I$20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1.78</c:v>
                      </c:pt>
                      <c:pt idx="1">
                        <c:v>1.42</c:v>
                      </c:pt>
                      <c:pt idx="2">
                        <c:v>2.16</c:v>
                      </c:pt>
                      <c:pt idx="3">
                        <c:v>1.66</c:v>
                      </c:pt>
                      <c:pt idx="4">
                        <c:v>2.56</c:v>
                      </c:pt>
                      <c:pt idx="5">
                        <c:v>2.02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S'!$W$15:$W$20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3.0752255747317472</c:v>
                      </c:pt>
                      <c:pt idx="1">
                        <c:v>3.2353935734156929</c:v>
                      </c:pt>
                      <c:pt idx="2">
                        <c:v>2.8349735767058299</c:v>
                      </c:pt>
                      <c:pt idx="3">
                        <c:v>3.2033599736789036</c:v>
                      </c:pt>
                      <c:pt idx="4">
                        <c:v>2.5626879789431229</c:v>
                      </c:pt>
                      <c:pt idx="5">
                        <c:v>2.7548895773638571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9CA4-4AB9-A392-C4E60EA34F0D}"/>
                  </c:ext>
                </c:extLst>
              </c15:ser>
            </c15:filteredScatterSeries>
            <c15:filteredScatterSeries>
              <c15:ser>
                <c:idx val="17"/>
                <c:order val="17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C000"/>
                    </a:solidFill>
                    <a:ln w="9525">
                      <a:solidFill>
                        <a:srgbClr val="FFC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S'!$K$15:$K$21</c15:sqref>
                        </c15:formulaRef>
                      </c:ext>
                    </c:extLst>
                    <c:numCache>
                      <c:formatCode>0.00</c:formatCode>
                      <c:ptCount val="7"/>
                      <c:pt idx="0">
                        <c:v>2.0299999999999998</c:v>
                      </c:pt>
                      <c:pt idx="1">
                        <c:v>1.52</c:v>
                      </c:pt>
                      <c:pt idx="2">
                        <c:v>2.29</c:v>
                      </c:pt>
                      <c:pt idx="3">
                        <c:v>1.82</c:v>
                      </c:pt>
                      <c:pt idx="4">
                        <c:v>2.82</c:v>
                      </c:pt>
                      <c:pt idx="5">
                        <c:v>2.12</c:v>
                      </c:pt>
                      <c:pt idx="6">
                        <c:v>1.75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S'!$X$15:$X$21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2.6457547830327903</c:v>
                      </c:pt>
                      <c:pt idx="1">
                        <c:v>3.1641797067351614</c:v>
                      </c:pt>
                      <c:pt idx="2">
                        <c:v>2.8066452765955949</c:v>
                      </c:pt>
                      <c:pt idx="3">
                        <c:v>2.9675357701583995</c:v>
                      </c:pt>
                      <c:pt idx="4">
                        <c:v>2.3597272389211374</c:v>
                      </c:pt>
                      <c:pt idx="5">
                        <c:v>2.788768555088617</c:v>
                      </c:pt>
                      <c:pt idx="6">
                        <c:v>3.0569193776932915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9CA4-4AB9-A392-C4E60EA34F0D}"/>
                  </c:ext>
                </c:extLst>
              </c15:ser>
            </c15:filteredScatterSeries>
            <c15:filteredScatterSeries>
              <c15:ser>
                <c:idx val="18"/>
                <c:order val="18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ysClr val="windowText" lastClr="000000"/>
                    </a:solidFill>
                    <a:ln w="9525">
                      <a:solidFill>
                        <a:sysClr val="windowText" lastClr="0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S'!$I$26:$I$34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1.22</c:v>
                      </c:pt>
                      <c:pt idx="1">
                        <c:v>1.45</c:v>
                      </c:pt>
                      <c:pt idx="3">
                        <c:v>1.73</c:v>
                      </c:pt>
                      <c:pt idx="4">
                        <c:v>1.36</c:v>
                      </c:pt>
                      <c:pt idx="5">
                        <c:v>1.18</c:v>
                      </c:pt>
                      <c:pt idx="6">
                        <c:v>2.11</c:v>
                      </c:pt>
                      <c:pt idx="7">
                        <c:v>2.83</c:v>
                      </c:pt>
                      <c:pt idx="8">
                        <c:v>3.33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S'!$W$26:$W$31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3.7158975694675278</c:v>
                      </c:pt>
                      <c:pt idx="1">
                        <c:v>3.5397127709151883</c:v>
                      </c:pt>
                      <c:pt idx="2">
                        <c:v>0</c:v>
                      </c:pt>
                      <c:pt idx="3">
                        <c:v>3.2193767735472978</c:v>
                      </c:pt>
                      <c:pt idx="4">
                        <c:v>3.4916623713100052</c:v>
                      </c:pt>
                      <c:pt idx="5">
                        <c:v>3.4436119717048213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9CA4-4AB9-A392-C4E60EA34F0D}"/>
                  </c:ext>
                </c:extLst>
              </c15:ser>
            </c15:filteredScatterSeries>
            <c15:filteredScatterSeries>
              <c15:ser>
                <c:idx val="19"/>
                <c:order val="19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ysClr val="windowText" lastClr="000000"/>
                    </a:solidFill>
                    <a:ln w="9525">
                      <a:solidFill>
                        <a:sysClr val="windowText" lastClr="0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S'!$K$26:$K$31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1.26</c:v>
                      </c:pt>
                      <c:pt idx="1">
                        <c:v>1.62</c:v>
                      </c:pt>
                      <c:pt idx="2">
                        <c:v>1.28</c:v>
                      </c:pt>
                      <c:pt idx="3">
                        <c:v>1.78</c:v>
                      </c:pt>
                      <c:pt idx="4">
                        <c:v>1.42</c:v>
                      </c:pt>
                      <c:pt idx="5">
                        <c:v>1.25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S'!$X$26:$X$31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3.8613718455073158</c:v>
                      </c:pt>
                      <c:pt idx="1">
                        <c:v>3.146302985228183</c:v>
                      </c:pt>
                      <c:pt idx="2">
                        <c:v>3.3608236433119227</c:v>
                      </c:pt>
                      <c:pt idx="3">
                        <c:v>3.3965770863258791</c:v>
                      </c:pt>
                      <c:pt idx="4">
                        <c:v>3.5395908583817057</c:v>
                      </c:pt>
                      <c:pt idx="5">
                        <c:v>3.4502072508468142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9CA4-4AB9-A392-C4E60EA34F0D}"/>
                  </c:ext>
                </c:extLst>
              </c15:ser>
            </c15:filteredScatterSeries>
            <c15:filteredScatterSeries>
              <c15:ser>
                <c:idx val="20"/>
                <c:order val="20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ysClr val="windowText" lastClr="000000"/>
                    </a:solidFill>
                    <a:ln w="9525">
                      <a:solidFill>
                        <a:sysClr val="windowText" lastClr="0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S'!$I$102:$I$103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1.24</c:v>
                      </c:pt>
                      <c:pt idx="1">
                        <c:v>1.48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S'!$W$102:$W$103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3.9359827909593701</c:v>
                      </c:pt>
                      <c:pt idx="1">
                        <c:v>3.593723417832468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9CA4-4AB9-A392-C4E60EA34F0D}"/>
                  </c:ext>
                </c:extLst>
              </c15:ser>
            </c15:filteredScatterSeries>
            <c15:filteredScatterSeries>
              <c15:ser>
                <c:idx val="21"/>
                <c:order val="21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ysClr val="windowText" lastClr="000000"/>
                    </a:solidFill>
                    <a:ln w="9525">
                      <a:solidFill>
                        <a:sysClr val="windowText" lastClr="0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S'!$K$101:$K$105</c15:sqref>
                        </c15:formulaRef>
                      </c:ext>
                    </c:extLst>
                    <c:numCache>
                      <c:formatCode>0.00</c:formatCode>
                      <c:ptCount val="5"/>
                      <c:pt idx="0">
                        <c:v>1.1599999999999999</c:v>
                      </c:pt>
                      <c:pt idx="1">
                        <c:v>1.33</c:v>
                      </c:pt>
                      <c:pt idx="2">
                        <c:v>1.64</c:v>
                      </c:pt>
                      <c:pt idx="3">
                        <c:v>1.26</c:v>
                      </c:pt>
                      <c:pt idx="4">
                        <c:v>1.1100000000000001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S'!$X$101:$X$105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3.7612663914067892</c:v>
                      </c:pt>
                      <c:pt idx="1">
                        <c:v>3.8200361787725203</c:v>
                      </c:pt>
                      <c:pt idx="2">
                        <c:v>3.2911080924809406</c:v>
                      </c:pt>
                      <c:pt idx="3">
                        <c:v>3.7318814977239234</c:v>
                      </c:pt>
                      <c:pt idx="4">
                        <c:v>3.5849570293095958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9CA4-4AB9-A392-C4E60EA34F0D}"/>
                  </c:ext>
                </c:extLst>
              </c15:ser>
            </c15:filteredScatterSeries>
            <c15:filteredScatterSeries>
              <c15:ser>
                <c:idx val="22"/>
                <c:order val="22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C00000"/>
                    </a:solidFill>
                    <a:ln w="9525">
                      <a:solidFill>
                        <a:srgbClr val="C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S'!$I$111</c15:sqref>
                        </c15:formulaRef>
                      </c:ext>
                    </c:extLst>
                    <c:numCache>
                      <c:formatCode>0.00</c:formatCode>
                      <c:ptCount val="1"/>
                      <c:pt idx="0">
                        <c:v>0.81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S'!$W$111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5.4103308598137163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9CA4-4AB9-A392-C4E60EA34F0D}"/>
                  </c:ext>
                </c:extLst>
              </c15:ser>
            </c15:filteredScatterSeries>
            <c15:filteredScatterSeries>
              <c15:ser>
                <c:idx val="23"/>
                <c:order val="23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C00000"/>
                    </a:solidFill>
                    <a:ln w="9525">
                      <a:solidFill>
                        <a:srgbClr val="C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S'!$K$111</c15:sqref>
                        </c15:formulaRef>
                      </c:ext>
                    </c:extLst>
                    <c:numCache>
                      <c:formatCode>0.00</c:formatCode>
                      <c:ptCount val="1"/>
                      <c:pt idx="0">
                        <c:v>0.87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S'!$X$111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5.171741288184335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9CA4-4AB9-A392-C4E60EA34F0D}"/>
                  </c:ext>
                </c:extLst>
              </c15:ser>
            </c15:filteredScatterSeries>
            <c15:filteredScatterSeries>
              <c15:ser>
                <c:idx val="24"/>
                <c:order val="24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C00000"/>
                    </a:solidFill>
                    <a:ln w="9525">
                      <a:solidFill>
                        <a:srgbClr val="C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S'!$I$35:$I$36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0.89</c:v>
                      </c:pt>
                      <c:pt idx="1">
                        <c:v>0.88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S'!$W$35:$W$36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4.1483511659141801</c:v>
                      </c:pt>
                      <c:pt idx="1">
                        <c:v>5.5097791547277142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9CA4-4AB9-A392-C4E60EA34F0D}"/>
                  </c:ext>
                </c:extLst>
              </c15:ser>
            </c15:filteredScatterSeries>
            <c15:filteredScatterSeries>
              <c15:ser>
                <c:idx val="25"/>
                <c:order val="25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C00000"/>
                    </a:solidFill>
                    <a:ln w="9525">
                      <a:solidFill>
                        <a:srgbClr val="C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S'!$K$35:$K$36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0.95</c:v>
                      </c:pt>
                      <c:pt idx="1">
                        <c:v>1.08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S'!$X$35:$X$36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4.0758925035910547</c:v>
                      </c:pt>
                      <c:pt idx="1">
                        <c:v>4.0758925035910547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9CA4-4AB9-A392-C4E60EA34F0D}"/>
                  </c:ext>
                </c:extLst>
              </c15:ser>
            </c15:filteredScatterSeries>
          </c:ext>
        </c:extLst>
      </c:scatterChart>
      <c:valAx>
        <c:axId val="1575383679"/>
        <c:scaling>
          <c:orientation val="minMax"/>
          <c:max val="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 sz="1800" b="1">
                    <a:solidFill>
                      <a:schemeClr val="tx1"/>
                    </a:solidFill>
                  </a:rPr>
                  <a:t>Breaker</a:t>
                </a:r>
                <a:r>
                  <a:rPr lang="nl-NL" sz="1800" b="1" baseline="0">
                    <a:solidFill>
                      <a:schemeClr val="tx1"/>
                    </a:solidFill>
                  </a:rPr>
                  <a:t> parameter </a:t>
                </a:r>
                <a:r>
                  <a:rPr lang="el-GR" sz="1800" b="1" baseline="0">
                    <a:solidFill>
                      <a:schemeClr val="tx1"/>
                    </a:solidFill>
                    <a:latin typeface="Cambria" panose="02040503050406030204" pitchFamily="18" charset="0"/>
                    <a:ea typeface="Cambria" panose="02040503050406030204" pitchFamily="18" charset="0"/>
                  </a:rPr>
                  <a:t>ξ</a:t>
                </a:r>
                <a:r>
                  <a:rPr lang="nl-NL" sz="1800" b="1" baseline="-25000">
                    <a:solidFill>
                      <a:schemeClr val="tx1"/>
                    </a:solidFill>
                  </a:rPr>
                  <a:t>m</a:t>
                </a:r>
                <a:r>
                  <a:rPr lang="nl-NL" sz="1800" b="1" baseline="0">
                    <a:solidFill>
                      <a:schemeClr val="tx1"/>
                    </a:solidFill>
                  </a:rPr>
                  <a:t> (-)</a:t>
                </a:r>
                <a:endParaRPr lang="nl-NL" sz="18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.42954980343903132"/>
              <c:y val="0.943972369398560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" sourceLinked="0"/>
        <c:majorTickMark val="in"/>
        <c:minorTickMark val="in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647895935"/>
        <c:crosses val="autoZero"/>
        <c:crossBetween val="midCat"/>
      </c:valAx>
      <c:valAx>
        <c:axId val="1647895935"/>
        <c:scaling>
          <c:orientation val="minMax"/>
          <c:max val="6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 sz="1800" b="1" i="0" baseline="0">
                    <a:solidFill>
                      <a:schemeClr val="tx1"/>
                    </a:solidFill>
                    <a:effectLst/>
                  </a:rPr>
                  <a:t>Stability number H</a:t>
                </a:r>
                <a:r>
                  <a:rPr lang="nl-NL" sz="1800" b="1" i="0" baseline="-25000">
                    <a:solidFill>
                      <a:schemeClr val="tx1"/>
                    </a:solidFill>
                    <a:effectLst/>
                  </a:rPr>
                  <a:t>s</a:t>
                </a:r>
                <a:r>
                  <a:rPr lang="nl-NL" sz="1800" b="1" i="0" baseline="0">
                    <a:solidFill>
                      <a:schemeClr val="tx1"/>
                    </a:solidFill>
                    <a:effectLst/>
                  </a:rPr>
                  <a:t>/</a:t>
                </a:r>
                <a:r>
                  <a:rPr lang="el-GR" sz="1800" b="1" i="0" baseline="0">
                    <a:solidFill>
                      <a:schemeClr val="tx1"/>
                    </a:solidFill>
                    <a:effectLst/>
                    <a:latin typeface="Cambria" panose="02040503050406030204" pitchFamily="18" charset="0"/>
                    <a:ea typeface="Cambria" panose="02040503050406030204" pitchFamily="18" charset="0"/>
                  </a:rPr>
                  <a:t>Δ</a:t>
                </a:r>
                <a:r>
                  <a:rPr lang="nl-NL" sz="1800" b="1" i="0" u="none" strike="noStrike" kern="1200" baseline="0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D</a:t>
                </a:r>
                <a:r>
                  <a:rPr lang="nl-NL" sz="1800" b="1" i="0" u="none" strike="noStrike" kern="1200" baseline="-25000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n50 </a:t>
                </a:r>
                <a:r>
                  <a:rPr lang="nl-NL" sz="1800" b="1" i="0" baseline="0">
                    <a:solidFill>
                      <a:schemeClr val="tx1"/>
                    </a:solidFill>
                    <a:effectLst/>
                  </a:rPr>
                  <a:t>/(S/N</a:t>
                </a:r>
                <a:r>
                  <a:rPr lang="nl-NL" sz="1800" b="1" i="0" baseline="30000">
                    <a:solidFill>
                      <a:schemeClr val="tx1"/>
                    </a:solidFill>
                    <a:effectLst/>
                  </a:rPr>
                  <a:t>0.5</a:t>
                </a:r>
                <a:r>
                  <a:rPr lang="nl-NL" sz="1800" b="1" i="0" baseline="0">
                    <a:solidFill>
                      <a:schemeClr val="tx1"/>
                    </a:solidFill>
                    <a:effectLst/>
                  </a:rPr>
                  <a:t>)</a:t>
                </a:r>
                <a:r>
                  <a:rPr lang="nl-NL" sz="1800" b="1" i="0" baseline="30000">
                    <a:solidFill>
                      <a:schemeClr val="tx1"/>
                    </a:solidFill>
                    <a:effectLst/>
                  </a:rPr>
                  <a:t>0.2</a:t>
                </a:r>
                <a:r>
                  <a:rPr lang="nl-NL" sz="1800" b="1" i="0" baseline="0">
                    <a:solidFill>
                      <a:schemeClr val="tx1"/>
                    </a:solidFill>
                    <a:effectLst/>
                  </a:rPr>
                  <a:t> (-)</a:t>
                </a:r>
                <a:endParaRPr lang="nl-NL" b="1">
                  <a:solidFill>
                    <a:schemeClr val="tx1"/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2.9734985263974688E-3"/>
              <c:y val="0.103344632634669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" sourceLinked="0"/>
        <c:majorTickMark val="in"/>
        <c:minorTickMark val="in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575383679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0.74475662133142451"/>
          <c:y val="8.9330275157046793E-2"/>
          <c:w val="0.1145127404731424"/>
          <c:h val="0.17695991948374873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nl-NL" sz="1800">
                <a:solidFill>
                  <a:schemeClr val="tx1"/>
                </a:solidFill>
              </a:rPr>
              <a:t>Homogeneous</a:t>
            </a:r>
            <a:r>
              <a:rPr lang="nl-NL" sz="1800" baseline="0">
                <a:solidFill>
                  <a:schemeClr val="tx1"/>
                </a:solidFill>
              </a:rPr>
              <a:t> structure</a:t>
            </a:r>
          </a:p>
        </c:rich>
      </c:tx>
      <c:layout>
        <c:manualLayout>
          <c:xMode val="edge"/>
          <c:yMode val="edge"/>
          <c:x val="0.39942067736185383"/>
          <c:y val="9.0090090090090086E-2"/>
        </c:manualLayout>
      </c:layout>
      <c:overlay val="1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0.10609821368054728"/>
          <c:y val="3.5403688738757391E-2"/>
          <c:w val="0.86372209824039359"/>
          <c:h val="0.84742710173047642"/>
        </c:manualLayout>
      </c:layout>
      <c:scatterChart>
        <c:scatterStyle val="lineMarker"/>
        <c:varyColors val="0"/>
        <c:ser>
          <c:idx val="0"/>
          <c:order val="0"/>
          <c:tx>
            <c:v>cota=2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'Van der Meer (1988)'!$S$195:$S$209</c:f>
              <c:numCache>
                <c:formatCode>0.00</c:formatCode>
                <c:ptCount val="15"/>
                <c:pt idx="0">
                  <c:v>4.1472984524525165</c:v>
                </c:pt>
                <c:pt idx="1">
                  <c:v>3.5938529422636312</c:v>
                </c:pt>
                <c:pt idx="2">
                  <c:v>3.2284665050075412</c:v>
                </c:pt>
                <c:pt idx="3">
                  <c:v>3.4158513627209053</c:v>
                </c:pt>
                <c:pt idx="4">
                  <c:v>2.8949493204201207</c:v>
                </c:pt>
                <c:pt idx="5">
                  <c:v>2.514618354047498</c:v>
                </c:pt>
                <c:pt idx="6">
                  <c:v>2.6851603573524003</c:v>
                </c:pt>
                <c:pt idx="7">
                  <c:v>3.2537718150139683</c:v>
                </c:pt>
                <c:pt idx="8">
                  <c:v>2.2050682834009891</c:v>
                </c:pt>
                <c:pt idx="9">
                  <c:v>2.0777544438632729</c:v>
                </c:pt>
                <c:pt idx="10">
                  <c:v>2.5765601549233415</c:v>
                </c:pt>
                <c:pt idx="11">
                  <c:v>2.0161962376189733</c:v>
                </c:pt>
                <c:pt idx="12">
                  <c:v>4.8684160446933022</c:v>
                </c:pt>
                <c:pt idx="13">
                  <c:v>4.3867865018179097</c:v>
                </c:pt>
                <c:pt idx="14">
                  <c:v>4.1079079548284803</c:v>
                </c:pt>
              </c:numCache>
            </c:numRef>
          </c:xVal>
          <c:yVal>
            <c:numRef>
              <c:f>'Van der Meer (1988)'!$AF$195:$AF$210</c:f>
              <c:numCache>
                <c:formatCode>0.00</c:formatCode>
                <c:ptCount val="16"/>
                <c:pt idx="0">
                  <c:v>3.2894291013605983</c:v>
                </c:pt>
                <c:pt idx="1">
                  <c:v>3.4663438134896984</c:v>
                </c:pt>
                <c:pt idx="3">
                  <c:v>3.3159669518130208</c:v>
                </c:pt>
                <c:pt idx="4">
                  <c:v>3.3697754356300114</c:v>
                </c:pt>
                <c:pt idx="6">
                  <c:v>3.3361440154192454</c:v>
                </c:pt>
                <c:pt idx="7">
                  <c:v>2.9850985545581556</c:v>
                </c:pt>
                <c:pt idx="8">
                  <c:v>3.9119119045614403</c:v>
                </c:pt>
                <c:pt idx="9">
                  <c:v>4.0752810302451081</c:v>
                </c:pt>
                <c:pt idx="10">
                  <c:v>3.3790953764933351</c:v>
                </c:pt>
                <c:pt idx="11">
                  <c:v>4.0249108563559544</c:v>
                </c:pt>
                <c:pt idx="12">
                  <c:v>4.1094213873853986</c:v>
                </c:pt>
                <c:pt idx="13">
                  <c:v>3.8594160779243412</c:v>
                </c:pt>
                <c:pt idx="14">
                  <c:v>3.7570426529059389</c:v>
                </c:pt>
                <c:pt idx="15">
                  <c:v>3.7476043287426881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C23-46F6-A61B-BD0289825FDF}"/>
            </c:ext>
          </c:extLst>
        </c:ser>
        <c:ser>
          <c:idx val="1"/>
          <c:order val="1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'Van der Meer (1988)'!$S$195:$S$210</c:f>
              <c:numCache>
                <c:formatCode>0.00</c:formatCode>
                <c:ptCount val="16"/>
                <c:pt idx="0">
                  <c:v>4.1472984524525165</c:v>
                </c:pt>
                <c:pt idx="1">
                  <c:v>3.5938529422636312</c:v>
                </c:pt>
                <c:pt idx="2">
                  <c:v>3.2284665050075412</c:v>
                </c:pt>
                <c:pt idx="3">
                  <c:v>3.4158513627209053</c:v>
                </c:pt>
                <c:pt idx="4">
                  <c:v>2.8949493204201207</c:v>
                </c:pt>
                <c:pt idx="5">
                  <c:v>2.514618354047498</c:v>
                </c:pt>
                <c:pt idx="6">
                  <c:v>2.6851603573524003</c:v>
                </c:pt>
                <c:pt idx="7">
                  <c:v>3.2537718150139683</c:v>
                </c:pt>
                <c:pt idx="8">
                  <c:v>2.2050682834009891</c:v>
                </c:pt>
                <c:pt idx="9">
                  <c:v>2.0777544438632729</c:v>
                </c:pt>
                <c:pt idx="10">
                  <c:v>2.5765601549233415</c:v>
                </c:pt>
                <c:pt idx="11">
                  <c:v>2.0161962376189733</c:v>
                </c:pt>
                <c:pt idx="12">
                  <c:v>4.8684160446933022</c:v>
                </c:pt>
                <c:pt idx="13">
                  <c:v>4.3867865018179097</c:v>
                </c:pt>
                <c:pt idx="14">
                  <c:v>4.1079079548284803</c:v>
                </c:pt>
                <c:pt idx="15">
                  <c:v>5.566907353674317</c:v>
                </c:pt>
              </c:numCache>
            </c:numRef>
          </c:xVal>
          <c:yVal>
            <c:numRef>
              <c:f>'Van der Meer (1988)'!$AG$195:$AG$210</c:f>
              <c:numCache>
                <c:formatCode>0.00</c:formatCode>
                <c:ptCount val="16"/>
                <c:pt idx="0">
                  <c:v>3.5490326716309926</c:v>
                </c:pt>
                <c:pt idx="1">
                  <c:v>3.4337863468265319</c:v>
                </c:pt>
                <c:pt idx="4">
                  <c:v>3.4023015425420247</c:v>
                </c:pt>
                <c:pt idx="7">
                  <c:v>3.3660927509959797</c:v>
                </c:pt>
                <c:pt idx="8">
                  <c:v>3.9761095329796015</c:v>
                </c:pt>
                <c:pt idx="10">
                  <c:v>3.6672422023882483</c:v>
                </c:pt>
                <c:pt idx="12">
                  <c:v>4.0683527466237281</c:v>
                </c:pt>
                <c:pt idx="13">
                  <c:v>3.875288329764432</c:v>
                </c:pt>
                <c:pt idx="15">
                  <c:v>4.0442054948003232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C23-46F6-A61B-BD0289825FDF}"/>
            </c:ext>
          </c:extLst>
        </c:ser>
        <c:ser>
          <c:idx val="4"/>
          <c:order val="4"/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Formulae!$U$20:$U$65</c:f>
              <c:numCache>
                <c:formatCode>General</c:formatCode>
                <c:ptCount val="46"/>
                <c:pt idx="0">
                  <c:v>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</c:v>
                </c:pt>
                <c:pt idx="6">
                  <c:v>2.1</c:v>
                </c:pt>
                <c:pt idx="7">
                  <c:v>2.2000000000000002</c:v>
                </c:pt>
                <c:pt idx="8">
                  <c:v>2.2999999999999998</c:v>
                </c:pt>
                <c:pt idx="9">
                  <c:v>2.4</c:v>
                </c:pt>
                <c:pt idx="10">
                  <c:v>2.5</c:v>
                </c:pt>
                <c:pt idx="11">
                  <c:v>2.6</c:v>
                </c:pt>
                <c:pt idx="12">
                  <c:v>2.7</c:v>
                </c:pt>
                <c:pt idx="13">
                  <c:v>2.8</c:v>
                </c:pt>
                <c:pt idx="14">
                  <c:v>2.9</c:v>
                </c:pt>
                <c:pt idx="15">
                  <c:v>3</c:v>
                </c:pt>
                <c:pt idx="16">
                  <c:v>3.1</c:v>
                </c:pt>
                <c:pt idx="17">
                  <c:v>3.2</c:v>
                </c:pt>
                <c:pt idx="18">
                  <c:v>3.3</c:v>
                </c:pt>
                <c:pt idx="19">
                  <c:v>3.4</c:v>
                </c:pt>
                <c:pt idx="20">
                  <c:v>3.5</c:v>
                </c:pt>
                <c:pt idx="21">
                  <c:v>3.6</c:v>
                </c:pt>
                <c:pt idx="22">
                  <c:v>3.7</c:v>
                </c:pt>
                <c:pt idx="23">
                  <c:v>3.8</c:v>
                </c:pt>
                <c:pt idx="24">
                  <c:v>3.9</c:v>
                </c:pt>
                <c:pt idx="25">
                  <c:v>4</c:v>
                </c:pt>
                <c:pt idx="26">
                  <c:v>4.0999999999999996</c:v>
                </c:pt>
                <c:pt idx="27">
                  <c:v>4.2</c:v>
                </c:pt>
                <c:pt idx="28">
                  <c:v>4.3</c:v>
                </c:pt>
                <c:pt idx="29">
                  <c:v>4.4000000000000004</c:v>
                </c:pt>
                <c:pt idx="30">
                  <c:v>4.5</c:v>
                </c:pt>
                <c:pt idx="31">
                  <c:v>4.5999999999999996</c:v>
                </c:pt>
                <c:pt idx="32">
                  <c:v>4.7</c:v>
                </c:pt>
                <c:pt idx="33">
                  <c:v>4.8</c:v>
                </c:pt>
                <c:pt idx="34">
                  <c:v>4.9000000000000004</c:v>
                </c:pt>
                <c:pt idx="35">
                  <c:v>5</c:v>
                </c:pt>
                <c:pt idx="36">
                  <c:v>5.0999999999999996</c:v>
                </c:pt>
                <c:pt idx="37">
                  <c:v>5.2</c:v>
                </c:pt>
                <c:pt idx="38">
                  <c:v>5.3</c:v>
                </c:pt>
                <c:pt idx="39">
                  <c:v>5.4</c:v>
                </c:pt>
                <c:pt idx="40">
                  <c:v>5.5</c:v>
                </c:pt>
                <c:pt idx="41">
                  <c:v>5.6</c:v>
                </c:pt>
                <c:pt idx="42">
                  <c:v>5.7</c:v>
                </c:pt>
                <c:pt idx="43">
                  <c:v>5.8</c:v>
                </c:pt>
                <c:pt idx="44">
                  <c:v>5.9</c:v>
                </c:pt>
                <c:pt idx="45">
                  <c:v>6</c:v>
                </c:pt>
              </c:numCache>
            </c:numRef>
          </c:xVal>
          <c:yVal>
            <c:numRef>
              <c:f>Formulae!$AD$20:$AD$65</c:f>
              <c:numCache>
                <c:formatCode>General</c:formatCode>
                <c:ptCount val="46"/>
                <c:pt idx="0">
                  <c:v>4.6175678437073939</c:v>
                </c:pt>
                <c:pt idx="1">
                  <c:v>4.4709408396654062</c:v>
                </c:pt>
                <c:pt idx="2">
                  <c:v>4.3374497241948671</c:v>
                </c:pt>
                <c:pt idx="3">
                  <c:v>4.2152434480150474</c:v>
                </c:pt>
                <c:pt idx="4">
                  <c:v>4.1028166952948197</c:v>
                </c:pt>
                <c:pt idx="5">
                  <c:v>3.9989310563487344</c:v>
                </c:pt>
                <c:pt idx="6">
                  <c:v>3.9025571096068847</c:v>
                </c:pt>
                <c:pt idx="7">
                  <c:v>3.8128311592008761</c:v>
                </c:pt>
                <c:pt idx="8">
                  <c:v>3.7290224378667127</c:v>
                </c:pt>
                <c:pt idx="9">
                  <c:v>3.650507909116941</c:v>
                </c:pt>
                <c:pt idx="10">
                  <c:v>3.5767526717323253</c:v>
                </c:pt>
                <c:pt idx="11">
                  <c:v>3.507294551626587</c:v>
                </c:pt>
                <c:pt idx="12">
                  <c:v>3.4417318630822846</c:v>
                </c:pt>
                <c:pt idx="13">
                  <c:v>3.3797135966391343</c:v>
                </c:pt>
                <c:pt idx="14">
                  <c:v>3.3209314847650395</c:v>
                </c:pt>
                <c:pt idx="15">
                  <c:v>3.265113534874442</c:v>
                </c:pt>
                <c:pt idx="16">
                  <c:v>3.2120187194077916</c:v>
                </c:pt>
                <c:pt idx="17">
                  <c:v>3.1614325860112857</c:v>
                </c:pt>
                <c:pt idx="18">
                  <c:v>3.1131636051422138</c:v>
                </c:pt>
                <c:pt idx="19">
                  <c:v>3.149507780102847</c:v>
                </c:pt>
                <c:pt idx="20">
                  <c:v>3.2047648003922244</c:v>
                </c:pt>
                <c:pt idx="21">
                  <c:v>3.2593938048220616</c:v>
                </c:pt>
                <c:pt idx="22">
                  <c:v>3.3134190873508027</c:v>
                </c:pt>
                <c:pt idx="23">
                  <c:v>3.3668633740535459</c:v>
                </c:pt>
                <c:pt idx="24">
                  <c:v>3.4197479627306944</c:v>
                </c:pt>
                <c:pt idx="25">
                  <c:v>3.4720928468384376</c:v>
                </c:pt>
                <c:pt idx="26">
                  <c:v>3.5239168258482994</c:v>
                </c:pt>
                <c:pt idx="27">
                  <c:v>3.5752376038154323</c:v>
                </c:pt>
                <c:pt idx="28">
                  <c:v>3.6260718776652405</c:v>
                </c:pt>
                <c:pt idx="29">
                  <c:v>3.6764354164842001</c:v>
                </c:pt>
                <c:pt idx="30">
                  <c:v>3.7263431329143972</c:v>
                </c:pt>
                <c:pt idx="31">
                  <c:v>3.7758091475955822</c:v>
                </c:pt>
                <c:pt idx="32">
                  <c:v>3.8248468474677115</c:v>
                </c:pt>
                <c:pt idx="33">
                  <c:v>3.873468938636647</c:v>
                </c:pt>
                <c:pt idx="34">
                  <c:v>3.9216874944123941</c:v>
                </c:pt>
                <c:pt idx="35">
                  <c:v>3.9695139990498745</c:v>
                </c:pt>
                <c:pt idx="36">
                  <c:v>4.0169593876547163</c:v>
                </c:pt>
                <c:pt idx="37">
                  <c:v>4.0640340826586456</c:v>
                </c:pt>
                <c:pt idx="38">
                  <c:v>4.1107480272194792</c:v>
                </c:pt>
                <c:pt idx="39">
                  <c:v>4.157110715857975</c:v>
                </c:pt>
                <c:pt idx="40">
                  <c:v>4.2031312226069213</c:v>
                </c:pt>
                <c:pt idx="41">
                  <c:v>4.2488182269159145</c:v>
                </c:pt>
                <c:pt idx="42">
                  <c:v>4.294180037527509</c:v>
                </c:pt>
                <c:pt idx="43">
                  <c:v>4.3392246145163265</c:v>
                </c:pt>
                <c:pt idx="44">
                  <c:v>4.3839595896616146</c:v>
                </c:pt>
                <c:pt idx="45">
                  <c:v>4.4283922853052937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C23-46F6-A61B-BD0289825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5383679"/>
        <c:axId val="1647895935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v>cota=2</c:v>
                </c:tx>
                <c:spPr>
                  <a:ln w="28575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C000"/>
                    </a:solidFill>
                    <a:ln w="9525">
                      <a:solidFill>
                        <a:srgbClr val="FFC000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'Van der Meer (1988)'!$S$154:$S$173</c15:sqref>
                        </c15:formulaRef>
                      </c:ext>
                    </c:extLst>
                    <c:numCache>
                      <c:formatCode>0.00</c:formatCode>
                      <c:ptCount val="20"/>
                      <c:pt idx="0">
                        <c:v>3.5462330557173898</c:v>
                      </c:pt>
                      <c:pt idx="1">
                        <c:v>3.2930985001918409</c:v>
                      </c:pt>
                      <c:pt idx="2">
                        <c:v>3.1292283463544979</c:v>
                      </c:pt>
                      <c:pt idx="3">
                        <c:v>2.8412172265345776</c:v>
                      </c:pt>
                      <c:pt idx="4">
                        <c:v>2.9746629544542338</c:v>
                      </c:pt>
                      <c:pt idx="5">
                        <c:v>4.0198177817805183</c:v>
                      </c:pt>
                      <c:pt idx="6">
                        <c:v>4.4650748562330644</c:v>
                      </c:pt>
                      <c:pt idx="7">
                        <c:v>3.8169222935298164</c:v>
                      </c:pt>
                      <c:pt idx="8">
                        <c:v>4.1692156278824744</c:v>
                      </c:pt>
                      <c:pt idx="9">
                        <c:v>3.7045278455994235</c:v>
                      </c:pt>
                      <c:pt idx="10">
                        <c:v>5.8124222626951454</c:v>
                      </c:pt>
                      <c:pt idx="11">
                        <c:v>5.3791372932845851</c:v>
                      </c:pt>
                      <c:pt idx="12">
                        <c:v>4.9449632579795324</c:v>
                      </c:pt>
                      <c:pt idx="13">
                        <c:v>4.3930731583654703</c:v>
                      </c:pt>
                      <c:pt idx="14">
                        <c:v>4.5958955676649538</c:v>
                      </c:pt>
                      <c:pt idx="15">
                        <c:v>2.4218810972175286</c:v>
                      </c:pt>
                      <c:pt idx="16">
                        <c:v>2.2329619356030657</c:v>
                      </c:pt>
                      <c:pt idx="17">
                        <c:v>2.1151919266779098</c:v>
                      </c:pt>
                      <c:pt idx="18">
                        <c:v>2.6938659725309115</c:v>
                      </c:pt>
                      <c:pt idx="19">
                        <c:v>2.3457367381370706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'Van der Meer (1988)'!$AF$154:$AF$173</c15:sqref>
                        </c15:formulaRef>
                      </c:ext>
                    </c:extLst>
                    <c:numCache>
                      <c:formatCode>0.00</c:formatCode>
                      <c:ptCount val="20"/>
                      <c:pt idx="0">
                        <c:v>2.8947404773661591</c:v>
                      </c:pt>
                      <c:pt idx="1">
                        <c:v>2.6969837667854777</c:v>
                      </c:pt>
                      <c:pt idx="2">
                        <c:v>2.8300566251971691</c:v>
                      </c:pt>
                      <c:pt idx="3">
                        <c:v>3.0360065508868663</c:v>
                      </c:pt>
                      <c:pt idx="4">
                        <c:v>3.004414998459974</c:v>
                      </c:pt>
                      <c:pt idx="5">
                        <c:v>2.9723991076288589</c:v>
                      </c:pt>
                      <c:pt idx="7">
                        <c:v>2.9421032018381399</c:v>
                      </c:pt>
                      <c:pt idx="8">
                        <c:v>2.9540258403934945</c:v>
                      </c:pt>
                      <c:pt idx="9">
                        <c:v>2.8745494704550287</c:v>
                      </c:pt>
                      <c:pt idx="11">
                        <c:v>3.6114385432279006</c:v>
                      </c:pt>
                      <c:pt idx="12">
                        <c:v>4.0177102405640346</c:v>
                      </c:pt>
                      <c:pt idx="13">
                        <c:v>3.3989485375834962</c:v>
                      </c:pt>
                      <c:pt idx="14">
                        <c:v>3.5613633546795498</c:v>
                      </c:pt>
                      <c:pt idx="15">
                        <c:v>3.1057112899142494</c:v>
                      </c:pt>
                      <c:pt idx="16">
                        <c:v>3.4742634610197398</c:v>
                      </c:pt>
                      <c:pt idx="17">
                        <c:v>3.5599838212612966</c:v>
                      </c:pt>
                      <c:pt idx="18">
                        <c:v>3.1195277679854003</c:v>
                      </c:pt>
                      <c:pt idx="19">
                        <c:v>3.688962426849614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8C23-46F6-A61B-BD0289825FDF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S'!$U$1</c15:sqref>
                        </c15:formulaRef>
                      </c:ext>
                    </c:extLst>
                    <c:strCache>
                      <c:ptCount val="1"/>
                      <c:pt idx="0">
                        <c:v>cota=6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(1988)'!$S$154:$S$173</c15:sqref>
                        </c15:formulaRef>
                      </c:ext>
                    </c:extLst>
                    <c:numCache>
                      <c:formatCode>0.00</c:formatCode>
                      <c:ptCount val="20"/>
                      <c:pt idx="0">
                        <c:v>3.5462330557173898</c:v>
                      </c:pt>
                      <c:pt idx="1">
                        <c:v>3.2930985001918409</c:v>
                      </c:pt>
                      <c:pt idx="2">
                        <c:v>3.1292283463544979</c:v>
                      </c:pt>
                      <c:pt idx="3">
                        <c:v>2.8412172265345776</c:v>
                      </c:pt>
                      <c:pt idx="4">
                        <c:v>2.9746629544542338</c:v>
                      </c:pt>
                      <c:pt idx="5">
                        <c:v>4.0198177817805183</c:v>
                      </c:pt>
                      <c:pt idx="6">
                        <c:v>4.4650748562330644</c:v>
                      </c:pt>
                      <c:pt idx="7">
                        <c:v>3.8169222935298164</c:v>
                      </c:pt>
                      <c:pt idx="8">
                        <c:v>4.1692156278824744</c:v>
                      </c:pt>
                      <c:pt idx="9">
                        <c:v>3.7045278455994235</c:v>
                      </c:pt>
                      <c:pt idx="10">
                        <c:v>5.8124222626951454</c:v>
                      </c:pt>
                      <c:pt idx="11">
                        <c:v>5.3791372932845851</c:v>
                      </c:pt>
                      <c:pt idx="12">
                        <c:v>4.9449632579795324</c:v>
                      </c:pt>
                      <c:pt idx="13">
                        <c:v>4.3930731583654703</c:v>
                      </c:pt>
                      <c:pt idx="14">
                        <c:v>4.5958955676649538</c:v>
                      </c:pt>
                      <c:pt idx="15">
                        <c:v>2.4218810972175286</c:v>
                      </c:pt>
                      <c:pt idx="16">
                        <c:v>2.2329619356030657</c:v>
                      </c:pt>
                      <c:pt idx="17">
                        <c:v>2.1151919266779098</c:v>
                      </c:pt>
                      <c:pt idx="18">
                        <c:v>2.6938659725309115</c:v>
                      </c:pt>
                      <c:pt idx="19">
                        <c:v>2.3457367381370706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(1988)'!$AG$154:$AG$173</c15:sqref>
                        </c15:formulaRef>
                      </c:ext>
                    </c:extLst>
                    <c:numCache>
                      <c:formatCode>0.00</c:formatCode>
                      <c:ptCount val="20"/>
                      <c:pt idx="0">
                        <c:v>2.9763141485517535</c:v>
                      </c:pt>
                      <c:pt idx="1">
                        <c:v>2.9551556106721208</c:v>
                      </c:pt>
                      <c:pt idx="2">
                        <c:v>3.0127118648093134</c:v>
                      </c:pt>
                      <c:pt idx="5">
                        <c:v>3.0520927541761895</c:v>
                      </c:pt>
                      <c:pt idx="6">
                        <c:v>3.1285448335975934</c:v>
                      </c:pt>
                      <c:pt idx="8">
                        <c:v>3.0042027880837656</c:v>
                      </c:pt>
                      <c:pt idx="11">
                        <c:v>3.4435186195189367</c:v>
                      </c:pt>
                      <c:pt idx="12">
                        <c:v>3.6639736413053421</c:v>
                      </c:pt>
                      <c:pt idx="14">
                        <c:v>3.608414554529122</c:v>
                      </c:pt>
                      <c:pt idx="15">
                        <c:v>3.5475965995558383</c:v>
                      </c:pt>
                      <c:pt idx="16">
                        <c:v>3.5292103826210348</c:v>
                      </c:pt>
                      <c:pt idx="18">
                        <c:v>3.3571035095244794</c:v>
                      </c:pt>
                      <c:pt idx="19">
                        <c:v>3.5702513944147038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C23-46F6-A61B-BD0289825FDF}"/>
                  </c:ext>
                </c:extLst>
              </c15:ser>
            </c15:filteredScatterSeries>
            <c15:filteredScatterSeries>
              <c15:ser>
                <c:idx val="5"/>
                <c:order val="5"/>
                <c:spPr>
                  <a:ln w="25400" cap="rnd">
                    <a:solidFill>
                      <a:sysClr val="windowText" lastClr="00000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Formulae!$U$41:$U$71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3.6</c:v>
                      </c:pt>
                      <c:pt idx="1">
                        <c:v>3.7</c:v>
                      </c:pt>
                      <c:pt idx="2">
                        <c:v>3.8</c:v>
                      </c:pt>
                      <c:pt idx="3">
                        <c:v>3.9</c:v>
                      </c:pt>
                      <c:pt idx="4">
                        <c:v>4</c:v>
                      </c:pt>
                      <c:pt idx="5">
                        <c:v>4.0999999999999996</c:v>
                      </c:pt>
                      <c:pt idx="6">
                        <c:v>4.2</c:v>
                      </c:pt>
                      <c:pt idx="7">
                        <c:v>4.3</c:v>
                      </c:pt>
                      <c:pt idx="8">
                        <c:v>4.4000000000000004</c:v>
                      </c:pt>
                      <c:pt idx="9">
                        <c:v>4.5</c:v>
                      </c:pt>
                      <c:pt idx="10">
                        <c:v>4.5999999999999996</c:v>
                      </c:pt>
                      <c:pt idx="11">
                        <c:v>4.7</c:v>
                      </c:pt>
                      <c:pt idx="12">
                        <c:v>4.8</c:v>
                      </c:pt>
                      <c:pt idx="13">
                        <c:v>4.9000000000000004</c:v>
                      </c:pt>
                      <c:pt idx="14">
                        <c:v>5</c:v>
                      </c:pt>
                      <c:pt idx="15">
                        <c:v>5.0999999999999996</c:v>
                      </c:pt>
                      <c:pt idx="16">
                        <c:v>5.2</c:v>
                      </c:pt>
                      <c:pt idx="17">
                        <c:v>5.3</c:v>
                      </c:pt>
                      <c:pt idx="18">
                        <c:v>5.4</c:v>
                      </c:pt>
                      <c:pt idx="19">
                        <c:v>5.5</c:v>
                      </c:pt>
                      <c:pt idx="20">
                        <c:v>5.6</c:v>
                      </c:pt>
                      <c:pt idx="21">
                        <c:v>5.7</c:v>
                      </c:pt>
                      <c:pt idx="22">
                        <c:v>5.8</c:v>
                      </c:pt>
                      <c:pt idx="23">
                        <c:v>5.9</c:v>
                      </c:pt>
                      <c:pt idx="24">
                        <c:v>6</c:v>
                      </c:pt>
                      <c:pt idx="25">
                        <c:v>6.1</c:v>
                      </c:pt>
                      <c:pt idx="26">
                        <c:v>6.2</c:v>
                      </c:pt>
                      <c:pt idx="27">
                        <c:v>6.3</c:v>
                      </c:pt>
                      <c:pt idx="28">
                        <c:v>6.4</c:v>
                      </c:pt>
                      <c:pt idx="29">
                        <c:v>6.5</c:v>
                      </c:pt>
                      <c:pt idx="30">
                        <c:v>6.6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Formulae!$AB$41:$AB$71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2.9362981240426338</c:v>
                      </c:pt>
                      <c:pt idx="1">
                        <c:v>2.9768007011185813</c:v>
                      </c:pt>
                      <c:pt idx="2">
                        <c:v>3.016759545456658</c:v>
                      </c:pt>
                      <c:pt idx="3">
                        <c:v>3.0561959845578701</c:v>
                      </c:pt>
                      <c:pt idx="4">
                        <c:v>3.0951299870847806</c:v>
                      </c:pt>
                      <c:pt idx="5">
                        <c:v>3.1335802810643321</c:v>
                      </c:pt>
                      <c:pt idx="6">
                        <c:v>3.1715644591902916</c:v>
                      </c:pt>
                      <c:pt idx="7">
                        <c:v>3.2090990729054769</c:v>
                      </c:pt>
                      <c:pt idx="8">
                        <c:v>3.2461997166912848</c:v>
                      </c:pt>
                      <c:pt idx="9">
                        <c:v>3.282881103782219</c:v>
                      </c:pt>
                      <c:pt idx="10">
                        <c:v>3.319157134348139</c:v>
                      </c:pt>
                      <c:pt idx="11">
                        <c:v>3.3550409570403064</c:v>
                      </c:pt>
                      <c:pt idx="12">
                        <c:v>3.3905450246740152</c:v>
                      </c:pt>
                      <c:pt idx="13">
                        <c:v>3.4256811447164059</c:v>
                      </c:pt>
                      <c:pt idx="14">
                        <c:v>3.460460525159808</c:v>
                      </c:pt>
                      <c:pt idx="15">
                        <c:v>3.4948938162858507</c:v>
                      </c:pt>
                      <c:pt idx="16">
                        <c:v>3.5289911487614796</c:v>
                      </c:pt>
                      <c:pt idx="17">
                        <c:v>3.5627621684531019</c:v>
                      </c:pt>
                      <c:pt idx="18">
                        <c:v>3.5962160682979598</c:v>
                      </c:pt>
                      <c:pt idx="19">
                        <c:v>3.6293616175311358</c:v>
                      </c:pt>
                      <c:pt idx="20">
                        <c:v>3.662207188531529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C23-46F6-A61B-BD0289825FDF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v>cota=3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ysClr val="windowText" lastClr="000000"/>
                    </a:solidFill>
                    <a:ln w="9525">
                      <a:solidFill>
                        <a:sysClr val="windowText" lastClr="0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(1988)'!$S$135:$S$153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2.9656634270094444</c:v>
                      </c:pt>
                      <c:pt idx="1">
                        <c:v>2.84882216155914</c:v>
                      </c:pt>
                      <c:pt idx="2">
                        <c:v>2.5950913387733339</c:v>
                      </c:pt>
                      <c:pt idx="3">
                        <c:v>2.3850958057331506</c:v>
                      </c:pt>
                      <c:pt idx="4">
                        <c:v>2.1350794768719479</c:v>
                      </c:pt>
                      <c:pt idx="5">
                        <c:v>3.4597945116975071</c:v>
                      </c:pt>
                      <c:pt idx="6">
                        <c:v>2.9908479322675507</c:v>
                      </c:pt>
                      <c:pt idx="7">
                        <c:v>3.1883950249383659</c:v>
                      </c:pt>
                      <c:pt idx="8">
                        <c:v>3.7138243217786155</c:v>
                      </c:pt>
                      <c:pt idx="9">
                        <c:v>2.871674930252472</c:v>
                      </c:pt>
                      <c:pt idx="10">
                        <c:v>1.4208661297788776</c:v>
                      </c:pt>
                      <c:pt idx="11">
                        <c:v>1.3669634544671858</c:v>
                      </c:pt>
                      <c:pt idx="12">
                        <c:v>1.5489581480003447</c:v>
                      </c:pt>
                      <c:pt idx="13">
                        <c:v>1.9349969700612657</c:v>
                      </c:pt>
                      <c:pt idx="14">
                        <c:v>1.7681148326845471</c:v>
                      </c:pt>
                      <c:pt idx="15">
                        <c:v>1.8523320385781981</c:v>
                      </c:pt>
                      <c:pt idx="16">
                        <c:v>2.0407571431720912</c:v>
                      </c:pt>
                      <c:pt idx="17">
                        <c:v>2.2622173182786609</c:v>
                      </c:pt>
                      <c:pt idx="18">
                        <c:v>1.7112268866378999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(1988)'!$AF$135:$AF$153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1">
                        <c:v>3.245313838128316</c:v>
                      </c:pt>
                      <c:pt idx="2">
                        <c:v>3.3219575429335926</c:v>
                      </c:pt>
                      <c:pt idx="3">
                        <c:v>3.4427423193954243</c:v>
                      </c:pt>
                      <c:pt idx="4">
                        <c:v>3.6962466245966752</c:v>
                      </c:pt>
                      <c:pt idx="5">
                        <c:v>3.4128892424032262</c:v>
                      </c:pt>
                      <c:pt idx="6">
                        <c:v>3.4947073342650583</c:v>
                      </c:pt>
                      <c:pt idx="7">
                        <c:v>3.6512498948026413</c:v>
                      </c:pt>
                      <c:pt idx="8">
                        <c:v>3.4061199468294876</c:v>
                      </c:pt>
                      <c:pt idx="9">
                        <c:v>3.4736454729614623</c:v>
                      </c:pt>
                      <c:pt idx="10">
                        <c:v>4.3895387910617938</c:v>
                      </c:pt>
                      <c:pt idx="11">
                        <c:v>4.65504563287781</c:v>
                      </c:pt>
                      <c:pt idx="12">
                        <c:v>4.2392216527493094</c:v>
                      </c:pt>
                      <c:pt idx="13">
                        <c:v>3.9464907435073684</c:v>
                      </c:pt>
                      <c:pt idx="14">
                        <c:v>3.9003969757027606</c:v>
                      </c:pt>
                      <c:pt idx="15">
                        <c:v>3.7661393353719363</c:v>
                      </c:pt>
                      <c:pt idx="16">
                        <c:v>3.7376281636342665</c:v>
                      </c:pt>
                      <c:pt idx="17">
                        <c:v>3.3743181065828667</c:v>
                      </c:pt>
                      <c:pt idx="18">
                        <c:v>3.8627998273727169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C23-46F6-A61B-BD0289825FDF}"/>
                  </c:ext>
                </c:extLst>
              </c15:ser>
            </c15:filteredScatterSeries>
            <c15:filteredScatterSeries>
              <c15:ser>
                <c:idx val="7"/>
                <c:order val="7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ysClr val="windowText" lastClr="000000"/>
                    </a:solidFill>
                    <a:ln w="9525">
                      <a:solidFill>
                        <a:sysClr val="windowText" lastClr="0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(1988)'!$S$135:$S$153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2.9656634270094444</c:v>
                      </c:pt>
                      <c:pt idx="1">
                        <c:v>2.84882216155914</c:v>
                      </c:pt>
                      <c:pt idx="2">
                        <c:v>2.5950913387733339</c:v>
                      </c:pt>
                      <c:pt idx="3">
                        <c:v>2.3850958057331506</c:v>
                      </c:pt>
                      <c:pt idx="4">
                        <c:v>2.1350794768719479</c:v>
                      </c:pt>
                      <c:pt idx="5">
                        <c:v>3.4597945116975071</c:v>
                      </c:pt>
                      <c:pt idx="6">
                        <c:v>2.9908479322675507</c:v>
                      </c:pt>
                      <c:pt idx="7">
                        <c:v>3.1883950249383659</c:v>
                      </c:pt>
                      <c:pt idx="8">
                        <c:v>3.7138243217786155</c:v>
                      </c:pt>
                      <c:pt idx="9">
                        <c:v>2.871674930252472</c:v>
                      </c:pt>
                      <c:pt idx="10">
                        <c:v>1.4208661297788776</c:v>
                      </c:pt>
                      <c:pt idx="11">
                        <c:v>1.3669634544671858</c:v>
                      </c:pt>
                      <c:pt idx="12">
                        <c:v>1.5489581480003447</c:v>
                      </c:pt>
                      <c:pt idx="13">
                        <c:v>1.9349969700612657</c:v>
                      </c:pt>
                      <c:pt idx="14">
                        <c:v>1.7681148326845471</c:v>
                      </c:pt>
                      <c:pt idx="15">
                        <c:v>1.8523320385781981</c:v>
                      </c:pt>
                      <c:pt idx="16">
                        <c:v>2.0407571431720912</c:v>
                      </c:pt>
                      <c:pt idx="17">
                        <c:v>2.2622173182786609</c:v>
                      </c:pt>
                      <c:pt idx="18">
                        <c:v>1.7112268866378999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(1988)'!$AG$135:$AG$153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1">
                        <c:v>3.3161148283556057</c:v>
                      </c:pt>
                      <c:pt idx="2">
                        <c:v>3.3594470128598561</c:v>
                      </c:pt>
                      <c:pt idx="3">
                        <c:v>3.5475615241129166</c:v>
                      </c:pt>
                      <c:pt idx="5">
                        <c:v>3.7212051413656515</c:v>
                      </c:pt>
                      <c:pt idx="7">
                        <c:v>3.3726609620381844</c:v>
                      </c:pt>
                      <c:pt idx="8">
                        <c:v>3.4646219282879605</c:v>
                      </c:pt>
                      <c:pt idx="10">
                        <c:v>4.4988277049440786</c:v>
                      </c:pt>
                      <c:pt idx="11">
                        <c:v>4.6750199073867735</c:v>
                      </c:pt>
                      <c:pt idx="12">
                        <c:v>4.2479716434552026</c:v>
                      </c:pt>
                      <c:pt idx="13">
                        <c:v>4.0072217294209693</c:v>
                      </c:pt>
                      <c:pt idx="14">
                        <c:v>4.0289607580222313</c:v>
                      </c:pt>
                      <c:pt idx="15">
                        <c:v>4.0388466107993306</c:v>
                      </c:pt>
                      <c:pt idx="16">
                        <c:v>3.755020854853325</c:v>
                      </c:pt>
                      <c:pt idx="17">
                        <c:v>3.5968909330980043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C23-46F6-A61B-BD0289825FDF}"/>
                  </c:ext>
                </c:extLst>
              </c15:ser>
            </c15:filteredScatterSeries>
            <c15:filteredScatterSeries>
              <c15:ser>
                <c:idx val="8"/>
                <c:order val="8"/>
                <c:tx>
                  <c:v>cota=6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C00000"/>
                    </a:solidFill>
                    <a:ln w="9525">
                      <a:solidFill>
                        <a:srgbClr val="C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(1988)'!$S$108:$S$134</c15:sqref>
                        </c15:formulaRef>
                      </c:ext>
                    </c:extLst>
                    <c:numCache>
                      <c:formatCode>0.00</c:formatCode>
                      <c:ptCount val="27"/>
                      <c:pt idx="0">
                        <c:v>1.0931556948866827</c:v>
                      </c:pt>
                      <c:pt idx="1">
                        <c:v>0.93914372525929057</c:v>
                      </c:pt>
                      <c:pt idx="2">
                        <c:v>1.3272741862442459</c:v>
                      </c:pt>
                      <c:pt idx="3">
                        <c:v>0.99869701158453239</c:v>
                      </c:pt>
                      <c:pt idx="4">
                        <c:v>0.89090861772721042</c:v>
                      </c:pt>
                      <c:pt idx="5">
                        <c:v>1.2994765725895288</c:v>
                      </c:pt>
                      <c:pt idx="6">
                        <c:v>1.6093919250634523</c:v>
                      </c:pt>
                      <c:pt idx="7">
                        <c:v>1.4200264361556918</c:v>
                      </c:pt>
                      <c:pt idx="8">
                        <c:v>1.9136078613191534</c:v>
                      </c:pt>
                      <c:pt idx="9">
                        <c:v>1.2009920541868575</c:v>
                      </c:pt>
                      <c:pt idx="10">
                        <c:v>1.6756102777025341</c:v>
                      </c:pt>
                      <c:pt idx="11">
                        <c:v>2.1298076964141672</c:v>
                      </c:pt>
                      <c:pt idx="12">
                        <c:v>2.5701031606890288</c:v>
                      </c:pt>
                      <c:pt idx="13">
                        <c:v>1.9966314640695844</c:v>
                      </c:pt>
                      <c:pt idx="14">
                        <c:v>1.750680145671393</c:v>
                      </c:pt>
                      <c:pt idx="15">
                        <c:v>0.79525883516651985</c:v>
                      </c:pt>
                      <c:pt idx="16">
                        <c:v>0.895355909655978</c:v>
                      </c:pt>
                      <c:pt idx="17">
                        <c:v>1.0849713217464039</c:v>
                      </c:pt>
                      <c:pt idx="18">
                        <c:v>0.98433650688064989</c:v>
                      </c:pt>
                      <c:pt idx="19">
                        <c:v>0.78313827509316913</c:v>
                      </c:pt>
                      <c:pt idx="20">
                        <c:v>0.7614281219269019</c:v>
                      </c:pt>
                      <c:pt idx="21">
                        <c:v>0.73724696446518478</c:v>
                      </c:pt>
                      <c:pt idx="22">
                        <c:v>0.70813932251294931</c:v>
                      </c:pt>
                      <c:pt idx="23">
                        <c:v>0.73204031521005142</c:v>
                      </c:pt>
                      <c:pt idx="24">
                        <c:v>0.69520839333586848</c:v>
                      </c:pt>
                      <c:pt idx="25">
                        <c:v>0.66603540754537482</c:v>
                      </c:pt>
                      <c:pt idx="26">
                        <c:v>0.75846343271193506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(1988)'!$AF$108:$AF$134</c15:sqref>
                        </c15:formulaRef>
                      </c:ext>
                    </c:extLst>
                    <c:numCache>
                      <c:formatCode>0.00</c:formatCode>
                      <c:ptCount val="27"/>
                      <c:pt idx="0">
                        <c:v>4.5794442674972355</c:v>
                      </c:pt>
                      <c:pt idx="1">
                        <c:v>4.7967089271631069</c:v>
                      </c:pt>
                      <c:pt idx="2">
                        <c:v>3.8466680647591187</c:v>
                      </c:pt>
                      <c:pt idx="3">
                        <c:v>4.5688782861822608</c:v>
                      </c:pt>
                      <c:pt idx="4">
                        <c:v>5.0860975628095826</c:v>
                      </c:pt>
                      <c:pt idx="5">
                        <c:v>3.622495468151202</c:v>
                      </c:pt>
                      <c:pt idx="6">
                        <c:v>3.0764304951411034</c:v>
                      </c:pt>
                      <c:pt idx="7">
                        <c:v>3.5239585031244918</c:v>
                      </c:pt>
                      <c:pt idx="9">
                        <c:v>4.0162660098339265</c:v>
                      </c:pt>
                      <c:pt idx="10">
                        <c:v>3.0077519190443653</c:v>
                      </c:pt>
                      <c:pt idx="11">
                        <c:v>2.3326034244344913</c:v>
                      </c:pt>
                      <c:pt idx="12">
                        <c:v>2.1228584726383803</c:v>
                      </c:pt>
                      <c:pt idx="13">
                        <c:v>2.9247837295092611</c:v>
                      </c:pt>
                      <c:pt idx="14">
                        <c:v>2.9753849336165805</c:v>
                      </c:pt>
                      <c:pt idx="15">
                        <c:v>4.9713179882398961</c:v>
                      </c:pt>
                      <c:pt idx="16">
                        <c:v>4.2343901170030769</c:v>
                      </c:pt>
                      <c:pt idx="17">
                        <c:v>3.384986232583346</c:v>
                      </c:pt>
                      <c:pt idx="18">
                        <c:v>3.6583029477751006</c:v>
                      </c:pt>
                      <c:pt idx="19">
                        <c:v>5.2553728240836071</c:v>
                      </c:pt>
                      <c:pt idx="20">
                        <c:v>4.4365895379853635</c:v>
                      </c:pt>
                      <c:pt idx="21">
                        <c:v>5.2986907390224998</c:v>
                      </c:pt>
                      <c:pt idx="22">
                        <c:v>5.2711163527666942</c:v>
                      </c:pt>
                      <c:pt idx="23">
                        <c:v>4.737656010961766</c:v>
                      </c:pt>
                      <c:pt idx="24">
                        <c:v>5.0502949544049125</c:v>
                      </c:pt>
                      <c:pt idx="25">
                        <c:v>5.2760793929277252</c:v>
                      </c:pt>
                      <c:pt idx="26">
                        <c:v>4.9561942783661248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C23-46F6-A61B-BD0289825FDF}"/>
                  </c:ext>
                </c:extLst>
              </c15:ser>
            </c15:filteredScatterSeries>
            <c15:filteredScatterSeries>
              <c15:ser>
                <c:idx val="9"/>
                <c:order val="9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C00000"/>
                    </a:solidFill>
                    <a:ln w="9525">
                      <a:solidFill>
                        <a:srgbClr val="C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(1988)'!$S$108:$S$134</c15:sqref>
                        </c15:formulaRef>
                      </c:ext>
                    </c:extLst>
                    <c:numCache>
                      <c:formatCode>0.00</c:formatCode>
                      <c:ptCount val="27"/>
                      <c:pt idx="0">
                        <c:v>1.0931556948866827</c:v>
                      </c:pt>
                      <c:pt idx="1">
                        <c:v>0.93914372525929057</c:v>
                      </c:pt>
                      <c:pt idx="2">
                        <c:v>1.3272741862442459</c:v>
                      </c:pt>
                      <c:pt idx="3">
                        <c:v>0.99869701158453239</c:v>
                      </c:pt>
                      <c:pt idx="4">
                        <c:v>0.89090861772721042</c:v>
                      </c:pt>
                      <c:pt idx="5">
                        <c:v>1.2994765725895288</c:v>
                      </c:pt>
                      <c:pt idx="6">
                        <c:v>1.6093919250634523</c:v>
                      </c:pt>
                      <c:pt idx="7">
                        <c:v>1.4200264361556918</c:v>
                      </c:pt>
                      <c:pt idx="8">
                        <c:v>1.9136078613191534</c:v>
                      </c:pt>
                      <c:pt idx="9">
                        <c:v>1.2009920541868575</c:v>
                      </c:pt>
                      <c:pt idx="10">
                        <c:v>1.6756102777025341</c:v>
                      </c:pt>
                      <c:pt idx="11">
                        <c:v>2.1298076964141672</c:v>
                      </c:pt>
                      <c:pt idx="12">
                        <c:v>2.5701031606890288</c:v>
                      </c:pt>
                      <c:pt idx="13">
                        <c:v>1.9966314640695844</c:v>
                      </c:pt>
                      <c:pt idx="14">
                        <c:v>1.750680145671393</c:v>
                      </c:pt>
                      <c:pt idx="15">
                        <c:v>0.79525883516651985</c:v>
                      </c:pt>
                      <c:pt idx="16">
                        <c:v>0.895355909655978</c:v>
                      </c:pt>
                      <c:pt idx="17">
                        <c:v>1.0849713217464039</c:v>
                      </c:pt>
                      <c:pt idx="18">
                        <c:v>0.98433650688064989</c:v>
                      </c:pt>
                      <c:pt idx="19">
                        <c:v>0.78313827509316913</c:v>
                      </c:pt>
                      <c:pt idx="20">
                        <c:v>0.7614281219269019</c:v>
                      </c:pt>
                      <c:pt idx="21">
                        <c:v>0.73724696446518478</c:v>
                      </c:pt>
                      <c:pt idx="22">
                        <c:v>0.70813932251294931</c:v>
                      </c:pt>
                      <c:pt idx="23">
                        <c:v>0.73204031521005142</c:v>
                      </c:pt>
                      <c:pt idx="24">
                        <c:v>0.69520839333586848</c:v>
                      </c:pt>
                      <c:pt idx="25">
                        <c:v>0.66603540754537482</c:v>
                      </c:pt>
                      <c:pt idx="26">
                        <c:v>0.75846343271193506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(1988)'!$AG$108:$AG$134</c15:sqref>
                        </c15:formulaRef>
                      </c:ext>
                    </c:extLst>
                    <c:numCache>
                      <c:formatCode>0.00</c:formatCode>
                      <c:ptCount val="27"/>
                      <c:pt idx="0">
                        <c:v>4.4415081887411478</c:v>
                      </c:pt>
                      <c:pt idx="1">
                        <c:v>4.671485951511344</c:v>
                      </c:pt>
                      <c:pt idx="2">
                        <c:v>3.512554071326528</c:v>
                      </c:pt>
                      <c:pt idx="3">
                        <c:v>4.5468756965470574</c:v>
                      </c:pt>
                      <c:pt idx="5">
                        <c:v>3.8658058724308124</c:v>
                      </c:pt>
                      <c:pt idx="6">
                        <c:v>3.2010413516634819</c:v>
                      </c:pt>
                      <c:pt idx="7">
                        <c:v>3.6993375680044402</c:v>
                      </c:pt>
                      <c:pt idx="8">
                        <c:v>3.0414734962923049</c:v>
                      </c:pt>
                      <c:pt idx="9">
                        <c:v>4.0597857051110875</c:v>
                      </c:pt>
                      <c:pt idx="10">
                        <c:v>3.1773426823062634</c:v>
                      </c:pt>
                      <c:pt idx="11">
                        <c:v>2.5582417924688614</c:v>
                      </c:pt>
                      <c:pt idx="12">
                        <c:v>2.1591782040415999</c:v>
                      </c:pt>
                      <c:pt idx="13">
                        <c:v>2.9914362494942335</c:v>
                      </c:pt>
                      <c:pt idx="14">
                        <c:v>3.1431538703450079</c:v>
                      </c:pt>
                      <c:pt idx="15">
                        <c:v>5.0295077276822768</c:v>
                      </c:pt>
                      <c:pt idx="16">
                        <c:v>4.2574872668877273</c:v>
                      </c:pt>
                      <c:pt idx="17">
                        <c:v>3.7809522176044368</c:v>
                      </c:pt>
                      <c:pt idx="18">
                        <c:v>3.905196444856784</c:v>
                      </c:pt>
                      <c:pt idx="19">
                        <c:v>5.2239733229358087</c:v>
                      </c:pt>
                      <c:pt idx="20">
                        <c:v>4.5213783894906214</c:v>
                      </c:pt>
                      <c:pt idx="21">
                        <c:v>5.1810803933915892</c:v>
                      </c:pt>
                      <c:pt idx="22">
                        <c:v>5.2351593311577549</c:v>
                      </c:pt>
                      <c:pt idx="23">
                        <c:v>5.1602405181239206</c:v>
                      </c:pt>
                      <c:pt idx="24">
                        <c:v>5.1730970427424712</c:v>
                      </c:pt>
                      <c:pt idx="25">
                        <c:v>5.3777678105816227</c:v>
                      </c:pt>
                      <c:pt idx="26">
                        <c:v>4.8457826279950531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8C23-46F6-A61B-BD0289825FDF}"/>
                  </c:ext>
                </c:extLst>
              </c15:ser>
            </c15:filteredScatterSeries>
            <c15:filteredScatterSeries>
              <c15:ser>
                <c:idx val="10"/>
                <c:order val="10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70C0"/>
                    </a:solidFill>
                    <a:ln w="9525">
                      <a:solidFill>
                        <a:srgbClr val="0070C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S'!$I$2:$I$10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3.01</c:v>
                      </c:pt>
                      <c:pt idx="1">
                        <c:v>2.4</c:v>
                      </c:pt>
                      <c:pt idx="2">
                        <c:v>2.0099999999999998</c:v>
                      </c:pt>
                      <c:pt idx="3">
                        <c:v>3.63</c:v>
                      </c:pt>
                      <c:pt idx="4">
                        <c:v>2.85</c:v>
                      </c:pt>
                      <c:pt idx="5">
                        <c:v>2.38</c:v>
                      </c:pt>
                      <c:pt idx="6">
                        <c:v>4.09</c:v>
                      </c:pt>
                      <c:pt idx="7">
                        <c:v>3.34</c:v>
                      </c:pt>
                      <c:pt idx="8">
                        <c:v>2.74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S'!$W$2:$W$10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2.4826039796011505</c:v>
                      </c:pt>
                      <c:pt idx="1">
                        <c:v>2.5947215786799123</c:v>
                      </c:pt>
                      <c:pt idx="2">
                        <c:v>2.7709063772322517</c:v>
                      </c:pt>
                      <c:pt idx="3">
                        <c:v>2.2904023811804159</c:v>
                      </c:pt>
                      <c:pt idx="4">
                        <c:v>2.4826039796011505</c:v>
                      </c:pt>
                      <c:pt idx="5">
                        <c:v>2.6748055780218842</c:v>
                      </c:pt>
                      <c:pt idx="6">
                        <c:v>2.3064191810488106</c:v>
                      </c:pt>
                      <c:pt idx="7">
                        <c:v>2.3064191810488106</c:v>
                      </c:pt>
                      <c:pt idx="8">
                        <c:v>2.5626879789431229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8C23-46F6-A61B-BD0289825FDF}"/>
                  </c:ext>
                </c:extLst>
              </c15:ser>
            </c15:filteredScatterSeries>
            <c15:filteredScatterSeries>
              <c15:ser>
                <c:idx val="11"/>
                <c:order val="11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70C0"/>
                    </a:solidFill>
                    <a:ln w="9525">
                      <a:solidFill>
                        <a:srgbClr val="0070C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S'!$K$2:$K$10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3.32</c:v>
                      </c:pt>
                      <c:pt idx="1">
                        <c:v>2.54</c:v>
                      </c:pt>
                      <c:pt idx="2">
                        <c:v>2.17</c:v>
                      </c:pt>
                      <c:pt idx="3">
                        <c:v>3.92</c:v>
                      </c:pt>
                      <c:pt idx="4">
                        <c:v>3.31</c:v>
                      </c:pt>
                      <c:pt idx="5">
                        <c:v>2.4900000000000002</c:v>
                      </c:pt>
                      <c:pt idx="6">
                        <c:v>4.22</c:v>
                      </c:pt>
                      <c:pt idx="7">
                        <c:v>3.47</c:v>
                      </c:pt>
                      <c:pt idx="8">
                        <c:v>2.88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S'!$X$2:$X$10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2.2703436313862455</c:v>
                      </c:pt>
                      <c:pt idx="1">
                        <c:v>2.5921246185118552</c:v>
                      </c:pt>
                      <c:pt idx="2">
                        <c:v>2.6636315045397687</c:v>
                      </c:pt>
                      <c:pt idx="3">
                        <c:v>2.1988367453583324</c:v>
                      </c:pt>
                      <c:pt idx="4">
                        <c:v>2.0558229733025057</c:v>
                      </c:pt>
                      <c:pt idx="5">
                        <c:v>2.7172616690607034</c:v>
                      </c:pt>
                      <c:pt idx="6">
                        <c:v>2.4133574034420722</c:v>
                      </c:pt>
                      <c:pt idx="7">
                        <c:v>2.3776039604281158</c:v>
                      </c:pt>
                      <c:pt idx="8">
                        <c:v>2.5921246185118552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8C23-46F6-A61B-BD0289825FDF}"/>
                  </c:ext>
                </c:extLst>
              </c15:ser>
            </c15:filteredScatterSeries>
            <c15:filteredScatterSeries>
              <c15:ser>
                <c:idx val="12"/>
                <c:order val="12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70C0"/>
                    </a:solidFill>
                    <a:ln w="9525">
                      <a:solidFill>
                        <a:srgbClr val="0070C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S'!$I$80:$I$90</c15:sqref>
                        </c15:formulaRef>
                      </c:ext>
                    </c:extLst>
                    <c:numCache>
                      <c:formatCode>0.00</c:formatCode>
                      <c:ptCount val="11"/>
                      <c:pt idx="0">
                        <c:v>2.77</c:v>
                      </c:pt>
                      <c:pt idx="1">
                        <c:v>2.2200000000000002</c:v>
                      </c:pt>
                      <c:pt idx="2">
                        <c:v>3.25</c:v>
                      </c:pt>
                      <c:pt idx="9">
                        <c:v>5.74</c:v>
                      </c:pt>
                      <c:pt idx="10">
                        <c:v>6.49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S'!$W$80:$W$82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2.4089794339316546</c:v>
                      </c:pt>
                      <c:pt idx="1">
                        <c:v>2.4879623661917085</c:v>
                      </c:pt>
                      <c:pt idx="2">
                        <c:v>2.3431603237149425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8C23-46F6-A61B-BD0289825FDF}"/>
                  </c:ext>
                </c:extLst>
              </c15:ser>
            </c15:filteredScatterSeries>
            <c15:filteredScatterSeries>
              <c15:ser>
                <c:idx val="13"/>
                <c:order val="13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70C0"/>
                    </a:solidFill>
                    <a:ln w="9525">
                      <a:solidFill>
                        <a:srgbClr val="0070C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S'!$K$80:$K$90</c15:sqref>
                        </c15:formulaRef>
                      </c:ext>
                    </c:extLst>
                    <c:numCache>
                      <c:formatCode>0.00</c:formatCode>
                      <c:ptCount val="11"/>
                      <c:pt idx="0">
                        <c:v>2.86</c:v>
                      </c:pt>
                      <c:pt idx="1">
                        <c:v>2.3199999999999998</c:v>
                      </c:pt>
                      <c:pt idx="2">
                        <c:v>3.5</c:v>
                      </c:pt>
                      <c:pt idx="3">
                        <c:v>2.69</c:v>
                      </c:pt>
                      <c:pt idx="4">
                        <c:v>4</c:v>
                      </c:pt>
                      <c:pt idx="5">
                        <c:v>3.25</c:v>
                      </c:pt>
                      <c:pt idx="6">
                        <c:v>2.68</c:v>
                      </c:pt>
                      <c:pt idx="8">
                        <c:v>4.76</c:v>
                      </c:pt>
                      <c:pt idx="9">
                        <c:v>5.8</c:v>
                      </c:pt>
                      <c:pt idx="10">
                        <c:v>6.55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S'!$X$80:$X$86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2.5124084098850035</c:v>
                      </c:pt>
                      <c:pt idx="1">
                        <c:v>2.5564857504093017</c:v>
                      </c:pt>
                      <c:pt idx="2">
                        <c:v>2.2626368135806465</c:v>
                      </c:pt>
                      <c:pt idx="3">
                        <c:v>2.5564857504093017</c:v>
                      </c:pt>
                      <c:pt idx="4">
                        <c:v>2.2038670262149154</c:v>
                      </c:pt>
                      <c:pt idx="5">
                        <c:v>2.2332519198977812</c:v>
                      </c:pt>
                      <c:pt idx="6">
                        <c:v>2.4536386225192723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8C23-46F6-A61B-BD0289825FDF}"/>
                  </c:ext>
                </c:extLst>
              </c15:ser>
            </c15:filteredScatterSeries>
            <c15:filteredScatterSeries>
              <c15:ser>
                <c:idx val="14"/>
                <c:order val="14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C000"/>
                    </a:solidFill>
                    <a:ln w="9525">
                      <a:solidFill>
                        <a:srgbClr val="FFC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S'!$I$91:$I$100</c15:sqref>
                        </c15:formulaRef>
                      </c:ext>
                    </c:extLst>
                    <c:numCache>
                      <c:formatCode>0.00</c:formatCode>
                      <c:ptCount val="10"/>
                      <c:pt idx="0">
                        <c:v>1.65</c:v>
                      </c:pt>
                      <c:pt idx="2">
                        <c:v>1.88</c:v>
                      </c:pt>
                      <c:pt idx="3">
                        <c:v>1.55</c:v>
                      </c:pt>
                      <c:pt idx="4">
                        <c:v>2.25</c:v>
                      </c:pt>
                      <c:pt idx="5">
                        <c:v>1.82</c:v>
                      </c:pt>
                      <c:pt idx="6">
                        <c:v>2.19</c:v>
                      </c:pt>
                      <c:pt idx="7">
                        <c:v>2.68</c:v>
                      </c:pt>
                      <c:pt idx="8">
                        <c:v>3.35</c:v>
                      </c:pt>
                      <c:pt idx="9">
                        <c:v>3.86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S'!$W$91:$W$96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2.948696137708692</c:v>
                      </c:pt>
                      <c:pt idx="2">
                        <c:v>3.0803343581421152</c:v>
                      </c:pt>
                      <c:pt idx="3">
                        <c:v>3.0013514258820608</c:v>
                      </c:pt>
                      <c:pt idx="4">
                        <c:v>2.7249111629718712</c:v>
                      </c:pt>
                      <c:pt idx="5">
                        <c:v>2.7907302731885832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8C23-46F6-A61B-BD0289825FDF}"/>
                  </c:ext>
                </c:extLst>
              </c15:ser>
            </c15:filteredScatterSeries>
            <c15:filteredScatterSeries>
              <c15:ser>
                <c:idx val="15"/>
                <c:order val="15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S'!$K$91:$K$96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1.68</c:v>
                      </c:pt>
                      <c:pt idx="1">
                        <c:v>1.39</c:v>
                      </c:pt>
                      <c:pt idx="2">
                        <c:v>2.0299999999999998</c:v>
                      </c:pt>
                      <c:pt idx="3">
                        <c:v>1.63</c:v>
                      </c:pt>
                      <c:pt idx="4">
                        <c:v>2.4</c:v>
                      </c:pt>
                      <c:pt idx="5">
                        <c:v>1.96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S'!$X$91:$X$96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3.1588760709080455</c:v>
                      </c:pt>
                      <c:pt idx="1">
                        <c:v>3.0854138367008819</c:v>
                      </c:pt>
                      <c:pt idx="2">
                        <c:v>2.9384893682865538</c:v>
                      </c:pt>
                      <c:pt idx="3">
                        <c:v>3.0413364961765832</c:v>
                      </c:pt>
                      <c:pt idx="4">
                        <c:v>2.674025325140764</c:v>
                      </c:pt>
                      <c:pt idx="5">
                        <c:v>2.6887177719821969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8C23-46F6-A61B-BD0289825FDF}"/>
                  </c:ext>
                </c:extLst>
              </c15:ser>
            </c15:filteredScatterSeries>
            <c15:filteredScatterSeries>
              <c15:ser>
                <c:idx val="16"/>
                <c:order val="16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C000"/>
                    </a:solidFill>
                    <a:ln w="9525">
                      <a:solidFill>
                        <a:srgbClr val="FFC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S'!$I$15:$I$20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1.78</c:v>
                      </c:pt>
                      <c:pt idx="1">
                        <c:v>1.42</c:v>
                      </c:pt>
                      <c:pt idx="2">
                        <c:v>2.16</c:v>
                      </c:pt>
                      <c:pt idx="3">
                        <c:v>1.66</c:v>
                      </c:pt>
                      <c:pt idx="4">
                        <c:v>2.56</c:v>
                      </c:pt>
                      <c:pt idx="5">
                        <c:v>2.02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S'!$W$15:$W$20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3.0752255747317472</c:v>
                      </c:pt>
                      <c:pt idx="1">
                        <c:v>3.2353935734156929</c:v>
                      </c:pt>
                      <c:pt idx="2">
                        <c:v>2.8349735767058299</c:v>
                      </c:pt>
                      <c:pt idx="3">
                        <c:v>3.2033599736789036</c:v>
                      </c:pt>
                      <c:pt idx="4">
                        <c:v>2.5626879789431229</c:v>
                      </c:pt>
                      <c:pt idx="5">
                        <c:v>2.7548895773638571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8C23-46F6-A61B-BD0289825FDF}"/>
                  </c:ext>
                </c:extLst>
              </c15:ser>
            </c15:filteredScatterSeries>
            <c15:filteredScatterSeries>
              <c15:ser>
                <c:idx val="17"/>
                <c:order val="17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C000"/>
                    </a:solidFill>
                    <a:ln w="9525">
                      <a:solidFill>
                        <a:srgbClr val="FFC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S'!$K$15:$K$21</c15:sqref>
                        </c15:formulaRef>
                      </c:ext>
                    </c:extLst>
                    <c:numCache>
                      <c:formatCode>0.00</c:formatCode>
                      <c:ptCount val="7"/>
                      <c:pt idx="0">
                        <c:v>2.0299999999999998</c:v>
                      </c:pt>
                      <c:pt idx="1">
                        <c:v>1.52</c:v>
                      </c:pt>
                      <c:pt idx="2">
                        <c:v>2.29</c:v>
                      </c:pt>
                      <c:pt idx="3">
                        <c:v>1.82</c:v>
                      </c:pt>
                      <c:pt idx="4">
                        <c:v>2.82</c:v>
                      </c:pt>
                      <c:pt idx="5">
                        <c:v>2.12</c:v>
                      </c:pt>
                      <c:pt idx="6">
                        <c:v>1.75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S'!$X$15:$X$21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2.6457547830327903</c:v>
                      </c:pt>
                      <c:pt idx="1">
                        <c:v>3.1641797067351614</c:v>
                      </c:pt>
                      <c:pt idx="2">
                        <c:v>2.8066452765955949</c:v>
                      </c:pt>
                      <c:pt idx="3">
                        <c:v>2.9675357701583995</c:v>
                      </c:pt>
                      <c:pt idx="4">
                        <c:v>2.3597272389211374</c:v>
                      </c:pt>
                      <c:pt idx="5">
                        <c:v>2.788768555088617</c:v>
                      </c:pt>
                      <c:pt idx="6">
                        <c:v>3.0569193776932915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8C23-46F6-A61B-BD0289825FDF}"/>
                  </c:ext>
                </c:extLst>
              </c15:ser>
            </c15:filteredScatterSeries>
            <c15:filteredScatterSeries>
              <c15:ser>
                <c:idx val="18"/>
                <c:order val="18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ysClr val="windowText" lastClr="000000"/>
                    </a:solidFill>
                    <a:ln w="9525">
                      <a:solidFill>
                        <a:sysClr val="windowText" lastClr="0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S'!$I$26:$I$34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1.22</c:v>
                      </c:pt>
                      <c:pt idx="1">
                        <c:v>1.45</c:v>
                      </c:pt>
                      <c:pt idx="3">
                        <c:v>1.73</c:v>
                      </c:pt>
                      <c:pt idx="4">
                        <c:v>1.36</c:v>
                      </c:pt>
                      <c:pt idx="5">
                        <c:v>1.18</c:v>
                      </c:pt>
                      <c:pt idx="6">
                        <c:v>2.11</c:v>
                      </c:pt>
                      <c:pt idx="7">
                        <c:v>2.83</c:v>
                      </c:pt>
                      <c:pt idx="8">
                        <c:v>3.33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S'!$W$26:$W$31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3.7158975694675278</c:v>
                      </c:pt>
                      <c:pt idx="1">
                        <c:v>3.5397127709151883</c:v>
                      </c:pt>
                      <c:pt idx="2">
                        <c:v>0</c:v>
                      </c:pt>
                      <c:pt idx="3">
                        <c:v>3.2193767735472978</c:v>
                      </c:pt>
                      <c:pt idx="4">
                        <c:v>3.4916623713100052</c:v>
                      </c:pt>
                      <c:pt idx="5">
                        <c:v>3.4436119717048213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8C23-46F6-A61B-BD0289825FDF}"/>
                  </c:ext>
                </c:extLst>
              </c15:ser>
            </c15:filteredScatterSeries>
            <c15:filteredScatterSeries>
              <c15:ser>
                <c:idx val="19"/>
                <c:order val="19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ysClr val="windowText" lastClr="000000"/>
                    </a:solidFill>
                    <a:ln w="9525">
                      <a:solidFill>
                        <a:sysClr val="windowText" lastClr="0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S'!$K$26:$K$31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1.26</c:v>
                      </c:pt>
                      <c:pt idx="1">
                        <c:v>1.62</c:v>
                      </c:pt>
                      <c:pt idx="2">
                        <c:v>1.28</c:v>
                      </c:pt>
                      <c:pt idx="3">
                        <c:v>1.78</c:v>
                      </c:pt>
                      <c:pt idx="4">
                        <c:v>1.42</c:v>
                      </c:pt>
                      <c:pt idx="5">
                        <c:v>1.25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S'!$X$26:$X$31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3.8613718455073158</c:v>
                      </c:pt>
                      <c:pt idx="1">
                        <c:v>3.146302985228183</c:v>
                      </c:pt>
                      <c:pt idx="2">
                        <c:v>3.3608236433119227</c:v>
                      </c:pt>
                      <c:pt idx="3">
                        <c:v>3.3965770863258791</c:v>
                      </c:pt>
                      <c:pt idx="4">
                        <c:v>3.5395908583817057</c:v>
                      </c:pt>
                      <c:pt idx="5">
                        <c:v>3.4502072508468142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8C23-46F6-A61B-BD0289825FDF}"/>
                  </c:ext>
                </c:extLst>
              </c15:ser>
            </c15:filteredScatterSeries>
            <c15:filteredScatterSeries>
              <c15:ser>
                <c:idx val="20"/>
                <c:order val="20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ysClr val="windowText" lastClr="000000"/>
                    </a:solidFill>
                    <a:ln w="9525">
                      <a:solidFill>
                        <a:sysClr val="windowText" lastClr="0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S'!$I$102:$I$103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1.24</c:v>
                      </c:pt>
                      <c:pt idx="1">
                        <c:v>1.48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S'!$W$102:$W$103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3.9359827909593701</c:v>
                      </c:pt>
                      <c:pt idx="1">
                        <c:v>3.593723417832468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8C23-46F6-A61B-BD0289825FDF}"/>
                  </c:ext>
                </c:extLst>
              </c15:ser>
            </c15:filteredScatterSeries>
            <c15:filteredScatterSeries>
              <c15:ser>
                <c:idx val="21"/>
                <c:order val="21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ysClr val="windowText" lastClr="000000"/>
                    </a:solidFill>
                    <a:ln w="9525">
                      <a:solidFill>
                        <a:sysClr val="windowText" lastClr="0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S'!$K$101:$K$105</c15:sqref>
                        </c15:formulaRef>
                      </c:ext>
                    </c:extLst>
                    <c:numCache>
                      <c:formatCode>0.00</c:formatCode>
                      <c:ptCount val="5"/>
                      <c:pt idx="0">
                        <c:v>1.1599999999999999</c:v>
                      </c:pt>
                      <c:pt idx="1">
                        <c:v>1.33</c:v>
                      </c:pt>
                      <c:pt idx="2">
                        <c:v>1.64</c:v>
                      </c:pt>
                      <c:pt idx="3">
                        <c:v>1.26</c:v>
                      </c:pt>
                      <c:pt idx="4">
                        <c:v>1.1100000000000001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S'!$X$101:$X$105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3.7612663914067892</c:v>
                      </c:pt>
                      <c:pt idx="1">
                        <c:v>3.8200361787725203</c:v>
                      </c:pt>
                      <c:pt idx="2">
                        <c:v>3.2911080924809406</c:v>
                      </c:pt>
                      <c:pt idx="3">
                        <c:v>3.7318814977239234</c:v>
                      </c:pt>
                      <c:pt idx="4">
                        <c:v>3.5849570293095958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8C23-46F6-A61B-BD0289825FDF}"/>
                  </c:ext>
                </c:extLst>
              </c15:ser>
            </c15:filteredScatterSeries>
            <c15:filteredScatterSeries>
              <c15:ser>
                <c:idx val="22"/>
                <c:order val="22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C00000"/>
                    </a:solidFill>
                    <a:ln w="9525">
                      <a:solidFill>
                        <a:srgbClr val="C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S'!$I$111</c15:sqref>
                        </c15:formulaRef>
                      </c:ext>
                    </c:extLst>
                    <c:numCache>
                      <c:formatCode>0.00</c:formatCode>
                      <c:ptCount val="1"/>
                      <c:pt idx="0">
                        <c:v>0.81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S'!$W$111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5.4103308598137163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8C23-46F6-A61B-BD0289825FDF}"/>
                  </c:ext>
                </c:extLst>
              </c15:ser>
            </c15:filteredScatterSeries>
            <c15:filteredScatterSeries>
              <c15:ser>
                <c:idx val="23"/>
                <c:order val="23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C00000"/>
                    </a:solidFill>
                    <a:ln w="9525">
                      <a:solidFill>
                        <a:srgbClr val="C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S'!$K$111</c15:sqref>
                        </c15:formulaRef>
                      </c:ext>
                    </c:extLst>
                    <c:numCache>
                      <c:formatCode>0.00</c:formatCode>
                      <c:ptCount val="1"/>
                      <c:pt idx="0">
                        <c:v>0.87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S'!$X$111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5.171741288184335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8C23-46F6-A61B-BD0289825FDF}"/>
                  </c:ext>
                </c:extLst>
              </c15:ser>
            </c15:filteredScatterSeries>
            <c15:filteredScatterSeries>
              <c15:ser>
                <c:idx val="24"/>
                <c:order val="24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C00000"/>
                    </a:solidFill>
                    <a:ln w="9525">
                      <a:solidFill>
                        <a:srgbClr val="C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S'!$I$35:$I$36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0.89</c:v>
                      </c:pt>
                      <c:pt idx="1">
                        <c:v>0.88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S'!$W$35:$W$36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4.1483511659141801</c:v>
                      </c:pt>
                      <c:pt idx="1">
                        <c:v>5.5097791547277142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8C23-46F6-A61B-BD0289825FDF}"/>
                  </c:ext>
                </c:extLst>
              </c15:ser>
            </c15:filteredScatterSeries>
            <c15:filteredScatterSeries>
              <c15:ser>
                <c:idx val="25"/>
                <c:order val="25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C00000"/>
                    </a:solidFill>
                    <a:ln w="9525">
                      <a:solidFill>
                        <a:srgbClr val="C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S'!$K$35:$K$36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0.95</c:v>
                      </c:pt>
                      <c:pt idx="1">
                        <c:v>1.08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S'!$X$35:$X$36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4.0758925035910547</c:v>
                      </c:pt>
                      <c:pt idx="1">
                        <c:v>4.0758925035910547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8C23-46F6-A61B-BD0289825FDF}"/>
                  </c:ext>
                </c:extLst>
              </c15:ser>
            </c15:filteredScatterSeries>
            <c15:filteredScatterSeries>
              <c15:ser>
                <c:idx val="26"/>
                <c:order val="26"/>
                <c:spPr>
                  <a:ln w="25400" cap="rnd">
                    <a:solidFill>
                      <a:sysClr val="windowText" lastClr="00000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Formulae!$U$34:$U$63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2.9</c:v>
                      </c:pt>
                      <c:pt idx="1">
                        <c:v>3</c:v>
                      </c:pt>
                      <c:pt idx="2">
                        <c:v>3.1</c:v>
                      </c:pt>
                      <c:pt idx="3">
                        <c:v>3.2</c:v>
                      </c:pt>
                      <c:pt idx="4">
                        <c:v>3.3</c:v>
                      </c:pt>
                      <c:pt idx="5">
                        <c:v>3.4</c:v>
                      </c:pt>
                      <c:pt idx="6">
                        <c:v>3.5</c:v>
                      </c:pt>
                      <c:pt idx="7">
                        <c:v>3.6</c:v>
                      </c:pt>
                      <c:pt idx="8">
                        <c:v>3.7</c:v>
                      </c:pt>
                      <c:pt idx="9">
                        <c:v>3.8</c:v>
                      </c:pt>
                      <c:pt idx="10">
                        <c:v>3.9</c:v>
                      </c:pt>
                      <c:pt idx="11">
                        <c:v>4</c:v>
                      </c:pt>
                      <c:pt idx="12">
                        <c:v>4.0999999999999996</c:v>
                      </c:pt>
                      <c:pt idx="13">
                        <c:v>4.2</c:v>
                      </c:pt>
                      <c:pt idx="14">
                        <c:v>4.3</c:v>
                      </c:pt>
                      <c:pt idx="15">
                        <c:v>4.4000000000000004</c:v>
                      </c:pt>
                      <c:pt idx="16">
                        <c:v>4.5</c:v>
                      </c:pt>
                      <c:pt idx="17">
                        <c:v>4.5999999999999996</c:v>
                      </c:pt>
                      <c:pt idx="18">
                        <c:v>4.7</c:v>
                      </c:pt>
                      <c:pt idx="19">
                        <c:v>4.8</c:v>
                      </c:pt>
                      <c:pt idx="20">
                        <c:v>4.9000000000000004</c:v>
                      </c:pt>
                      <c:pt idx="21">
                        <c:v>5</c:v>
                      </c:pt>
                      <c:pt idx="22">
                        <c:v>5.0999999999999996</c:v>
                      </c:pt>
                      <c:pt idx="23">
                        <c:v>5.2</c:v>
                      </c:pt>
                      <c:pt idx="24">
                        <c:v>5.3</c:v>
                      </c:pt>
                      <c:pt idx="25">
                        <c:v>5.4</c:v>
                      </c:pt>
                      <c:pt idx="26">
                        <c:v>5.5</c:v>
                      </c:pt>
                      <c:pt idx="27">
                        <c:v>5.6</c:v>
                      </c:pt>
                      <c:pt idx="28">
                        <c:v>5.7</c:v>
                      </c:pt>
                      <c:pt idx="29">
                        <c:v>5.8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Formulae!$AC$34:$AC$63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3.22770270164163</c:v>
                      </c:pt>
                      <c:pt idx="1">
                        <c:v>3.2828811037822185</c:v>
                      </c:pt>
                      <c:pt idx="2">
                        <c:v>3.3371472776843452</c:v>
                      </c:pt>
                      <c:pt idx="3">
                        <c:v>3.3905450246740148</c:v>
                      </c:pt>
                      <c:pt idx="4">
                        <c:v>3.4431147491373846</c:v>
                      </c:pt>
                      <c:pt idx="5">
                        <c:v>3.4948938162858503</c:v>
                      </c:pt>
                      <c:pt idx="6">
                        <c:v>3.5459168628859237</c:v>
                      </c:pt>
                      <c:pt idx="7">
                        <c:v>3.5962160682979589</c:v>
                      </c:pt>
                      <c:pt idx="8">
                        <c:v>3.6458213918498683</c:v>
                      </c:pt>
                      <c:pt idx="9">
                        <c:v>3.6947607815196624</c:v>
                      </c:pt>
                      <c:pt idx="10">
                        <c:v>3.7430603580548185</c:v>
                      </c:pt>
                      <c:pt idx="11">
                        <c:v>3.7907445779723994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C23-46F6-A61B-BD0289825FDF}"/>
                  </c:ext>
                </c:extLst>
              </c15:ser>
            </c15:filteredScatterSeries>
          </c:ext>
        </c:extLst>
      </c:scatterChart>
      <c:valAx>
        <c:axId val="1575383679"/>
        <c:scaling>
          <c:orientation val="minMax"/>
          <c:max val="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 sz="1800" b="1">
                    <a:solidFill>
                      <a:schemeClr val="tx1"/>
                    </a:solidFill>
                  </a:rPr>
                  <a:t>Breaker</a:t>
                </a:r>
                <a:r>
                  <a:rPr lang="nl-NL" sz="1800" b="1" baseline="0">
                    <a:solidFill>
                      <a:schemeClr val="tx1"/>
                    </a:solidFill>
                  </a:rPr>
                  <a:t> parameter </a:t>
                </a:r>
                <a:r>
                  <a:rPr lang="el-GR" sz="1800" b="1" baseline="0">
                    <a:solidFill>
                      <a:schemeClr val="tx1"/>
                    </a:solidFill>
                    <a:latin typeface="Cambria" panose="02040503050406030204" pitchFamily="18" charset="0"/>
                    <a:ea typeface="Cambria" panose="02040503050406030204" pitchFamily="18" charset="0"/>
                  </a:rPr>
                  <a:t>ξ</a:t>
                </a:r>
                <a:r>
                  <a:rPr lang="nl-NL" sz="1800" b="1" baseline="-25000">
                    <a:solidFill>
                      <a:schemeClr val="tx1"/>
                    </a:solidFill>
                  </a:rPr>
                  <a:t>m</a:t>
                </a:r>
                <a:r>
                  <a:rPr lang="nl-NL" sz="1800" b="1" baseline="0">
                    <a:solidFill>
                      <a:schemeClr val="tx1"/>
                    </a:solidFill>
                  </a:rPr>
                  <a:t> (-)</a:t>
                </a:r>
                <a:endParaRPr lang="nl-NL" sz="18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.42954980343903132"/>
              <c:y val="0.943972369398560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" sourceLinked="0"/>
        <c:majorTickMark val="in"/>
        <c:minorTickMark val="in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647895935"/>
        <c:crosses val="autoZero"/>
        <c:crossBetween val="midCat"/>
      </c:valAx>
      <c:valAx>
        <c:axId val="1647895935"/>
        <c:scaling>
          <c:orientation val="minMax"/>
          <c:max val="6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 sz="1800" b="1" i="0" baseline="0">
                    <a:solidFill>
                      <a:schemeClr val="tx1"/>
                    </a:solidFill>
                    <a:effectLst/>
                  </a:rPr>
                  <a:t>Stability number H</a:t>
                </a:r>
                <a:r>
                  <a:rPr lang="nl-NL" sz="1800" b="1" i="0" baseline="-25000">
                    <a:solidFill>
                      <a:schemeClr val="tx1"/>
                    </a:solidFill>
                    <a:effectLst/>
                  </a:rPr>
                  <a:t>s</a:t>
                </a:r>
                <a:r>
                  <a:rPr lang="nl-NL" sz="1800" b="1" i="0" baseline="0">
                    <a:solidFill>
                      <a:schemeClr val="tx1"/>
                    </a:solidFill>
                    <a:effectLst/>
                  </a:rPr>
                  <a:t>/</a:t>
                </a:r>
                <a:r>
                  <a:rPr lang="el-GR" sz="1800" b="1" i="0" baseline="0">
                    <a:solidFill>
                      <a:schemeClr val="tx1"/>
                    </a:solidFill>
                    <a:effectLst/>
                    <a:latin typeface="Cambria" panose="02040503050406030204" pitchFamily="18" charset="0"/>
                    <a:ea typeface="Cambria" panose="02040503050406030204" pitchFamily="18" charset="0"/>
                  </a:rPr>
                  <a:t>Δ</a:t>
                </a:r>
                <a:r>
                  <a:rPr lang="nl-NL" sz="1800" b="1" i="0" u="none" strike="noStrike" kern="1200" baseline="0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D</a:t>
                </a:r>
                <a:r>
                  <a:rPr lang="nl-NL" sz="1800" b="1" i="0" u="none" strike="noStrike" kern="1200" baseline="-25000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n50 </a:t>
                </a:r>
                <a:r>
                  <a:rPr lang="nl-NL" sz="1800" b="1" i="0" baseline="0">
                    <a:solidFill>
                      <a:schemeClr val="tx1"/>
                    </a:solidFill>
                    <a:effectLst/>
                  </a:rPr>
                  <a:t>/(S/N</a:t>
                </a:r>
                <a:r>
                  <a:rPr lang="nl-NL" sz="1800" b="1" i="0" baseline="30000">
                    <a:solidFill>
                      <a:schemeClr val="tx1"/>
                    </a:solidFill>
                    <a:effectLst/>
                  </a:rPr>
                  <a:t>0.5</a:t>
                </a:r>
                <a:r>
                  <a:rPr lang="nl-NL" sz="1800" b="1" i="0" baseline="0">
                    <a:solidFill>
                      <a:schemeClr val="tx1"/>
                    </a:solidFill>
                    <a:effectLst/>
                  </a:rPr>
                  <a:t>)</a:t>
                </a:r>
                <a:r>
                  <a:rPr lang="nl-NL" sz="1800" b="1" i="0" baseline="30000">
                    <a:solidFill>
                      <a:schemeClr val="tx1"/>
                    </a:solidFill>
                    <a:effectLst/>
                  </a:rPr>
                  <a:t>0.2</a:t>
                </a:r>
                <a:r>
                  <a:rPr lang="nl-NL" sz="1800" b="1" i="0" baseline="0">
                    <a:solidFill>
                      <a:schemeClr val="tx1"/>
                    </a:solidFill>
                    <a:effectLst/>
                  </a:rPr>
                  <a:t> (-)</a:t>
                </a:r>
                <a:endParaRPr lang="nl-NL" b="1">
                  <a:solidFill>
                    <a:schemeClr val="tx1"/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2.9734985263974688E-3"/>
              <c:y val="0.103344632634669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" sourceLinked="0"/>
        <c:majorTickMark val="in"/>
        <c:minorTickMark val="in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575383679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74475662133142451"/>
          <c:y val="8.9330275157046793E-2"/>
          <c:w val="0.1145127404731424"/>
          <c:h val="6.409314524172062E-2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nl-NL" sz="1800">
                <a:solidFill>
                  <a:schemeClr val="tx1"/>
                </a:solidFill>
              </a:rPr>
              <a:t>Impermeable core</a:t>
            </a:r>
          </a:p>
        </c:rich>
      </c:tx>
      <c:layout>
        <c:manualLayout>
          <c:xMode val="edge"/>
          <c:yMode val="edge"/>
          <c:x val="0.39942067736185383"/>
          <c:y val="9.0090090090090086E-2"/>
        </c:manualLayout>
      </c:layout>
      <c:overlay val="1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0.10609821368054728"/>
          <c:y val="3.5403688738757391E-2"/>
          <c:w val="0.86372209824039359"/>
          <c:h val="0.84742710173047642"/>
        </c:manualLayout>
      </c:layout>
      <c:scatterChart>
        <c:scatterStyle val="lineMarker"/>
        <c:varyColors val="0"/>
        <c:ser>
          <c:idx val="0"/>
          <c:order val="0"/>
          <c:tx>
            <c:strRef>
              <c:f>'Data per S'!$R$1</c:f>
              <c:strCache>
                <c:ptCount val="1"/>
                <c:pt idx="0">
                  <c:v>cota=2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'Van der Meer (1988)'!$U$3:$U$20</c:f>
              <c:numCache>
                <c:formatCode>0.00</c:formatCode>
                <c:ptCount val="18"/>
                <c:pt idx="0">
                  <c:v>4.3207265095648681</c:v>
                </c:pt>
                <c:pt idx="1">
                  <c:v>5.8754540095029251</c:v>
                </c:pt>
                <c:pt idx="2">
                  <c:v>4.5550355548585584</c:v>
                </c:pt>
                <c:pt idx="3">
                  <c:v>4.780148762368535</c:v>
                </c:pt>
                <c:pt idx="4">
                  <c:v>5.5337663804856057</c:v>
                </c:pt>
                <c:pt idx="5">
                  <c:v>5.1859990377546579</c:v>
                </c:pt>
                <c:pt idx="6">
                  <c:v>5.8450754707920014</c:v>
                </c:pt>
                <c:pt idx="7">
                  <c:v>6.3481212065756427</c:v>
                </c:pt>
                <c:pt idx="8">
                  <c:v>5.3136047139170151</c:v>
                </c:pt>
                <c:pt idx="9">
                  <c:v>6.7152317388974447</c:v>
                </c:pt>
                <c:pt idx="10">
                  <c:v>7.1741099145681604</c:v>
                </c:pt>
                <c:pt idx="11">
                  <c:v>7.82561372869844</c:v>
                </c:pt>
                <c:pt idx="12">
                  <c:v>6.3221600941812062</c:v>
                </c:pt>
                <c:pt idx="13">
                  <c:v>6.0088124188512957</c:v>
                </c:pt>
                <c:pt idx="14">
                  <c:v>7.2090826489411421</c:v>
                </c:pt>
                <c:pt idx="15">
                  <c:v>7.787752355139367</c:v>
                </c:pt>
                <c:pt idx="16">
                  <c:v>6.8652120820591449</c:v>
                </c:pt>
                <c:pt idx="17">
                  <c:v>7.4868025350957277</c:v>
                </c:pt>
              </c:numCache>
            </c:numRef>
          </c:xVal>
          <c:yVal>
            <c:numRef>
              <c:f>'Van der Meer (1988)'!$AF$3:$AF$20</c:f>
              <c:numCache>
                <c:formatCode>0.00</c:formatCode>
                <c:ptCount val="18"/>
                <c:pt idx="0">
                  <c:v>2.2773687850634552</c:v>
                </c:pt>
                <c:pt idx="2">
                  <c:v>2.0724481561306627</c:v>
                </c:pt>
                <c:pt idx="4">
                  <c:v>2.1611645543566289</c:v>
                </c:pt>
                <c:pt idx="5">
                  <c:v>2.0565052618993791</c:v>
                </c:pt>
                <c:pt idx="6">
                  <c:v>2.1649012542152986</c:v>
                </c:pt>
                <c:pt idx="8">
                  <c:v>2.3216367450182127</c:v>
                </c:pt>
                <c:pt idx="9">
                  <c:v>2.4460509267519535</c:v>
                </c:pt>
                <c:pt idx="12">
                  <c:v>2.2145577033608346</c:v>
                </c:pt>
                <c:pt idx="14">
                  <c:v>2.1200481438964385</c:v>
                </c:pt>
                <c:pt idx="17">
                  <c:v>2.2673405240763373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5D-4AC4-80AB-2D5CABB2CD47}"/>
            </c:ext>
          </c:extLst>
        </c:ser>
        <c:ser>
          <c:idx val="1"/>
          <c:order val="1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'Van der Meer (1988)'!$U$3:$U$20</c:f>
              <c:numCache>
                <c:formatCode>0.00</c:formatCode>
                <c:ptCount val="18"/>
                <c:pt idx="0">
                  <c:v>4.3207265095648681</c:v>
                </c:pt>
                <c:pt idx="1">
                  <c:v>5.8754540095029251</c:v>
                </c:pt>
                <c:pt idx="2">
                  <c:v>4.5550355548585584</c:v>
                </c:pt>
                <c:pt idx="3">
                  <c:v>4.780148762368535</c:v>
                </c:pt>
                <c:pt idx="4">
                  <c:v>5.5337663804856057</c:v>
                </c:pt>
                <c:pt idx="5">
                  <c:v>5.1859990377546579</c:v>
                </c:pt>
                <c:pt idx="6">
                  <c:v>5.8450754707920014</c:v>
                </c:pt>
                <c:pt idx="7">
                  <c:v>6.3481212065756427</c:v>
                </c:pt>
                <c:pt idx="8">
                  <c:v>5.3136047139170151</c:v>
                </c:pt>
                <c:pt idx="9">
                  <c:v>6.7152317388974447</c:v>
                </c:pt>
                <c:pt idx="10">
                  <c:v>7.1741099145681604</c:v>
                </c:pt>
                <c:pt idx="11">
                  <c:v>7.82561372869844</c:v>
                </c:pt>
                <c:pt idx="12">
                  <c:v>6.3221600941812062</c:v>
                </c:pt>
                <c:pt idx="13">
                  <c:v>6.0088124188512957</c:v>
                </c:pt>
                <c:pt idx="14">
                  <c:v>7.2090826489411421</c:v>
                </c:pt>
                <c:pt idx="15">
                  <c:v>7.787752355139367</c:v>
                </c:pt>
                <c:pt idx="16">
                  <c:v>6.8652120820591449</c:v>
                </c:pt>
                <c:pt idx="17">
                  <c:v>7.4868025350957277</c:v>
                </c:pt>
              </c:numCache>
            </c:numRef>
          </c:xVal>
          <c:yVal>
            <c:numRef>
              <c:f>'Van der Meer (1988)'!$AG$3:$AG$20</c:f>
              <c:numCache>
                <c:formatCode>0.00</c:formatCode>
                <c:ptCount val="18"/>
                <c:pt idx="0">
                  <c:v>2.2470313753116682</c:v>
                </c:pt>
                <c:pt idx="2">
                  <c:v>2.0124438462305299</c:v>
                </c:pt>
                <c:pt idx="3">
                  <c:v>2.4308608980873485</c:v>
                </c:pt>
                <c:pt idx="4">
                  <c:v>2.3253738166530256</c:v>
                </c:pt>
                <c:pt idx="5">
                  <c:v>2.0135849863924458</c:v>
                </c:pt>
                <c:pt idx="6">
                  <c:v>2.3022375664331474</c:v>
                </c:pt>
                <c:pt idx="8">
                  <c:v>2.2957888142945704</c:v>
                </c:pt>
                <c:pt idx="9">
                  <c:v>2.6684495552594121</c:v>
                </c:pt>
                <c:pt idx="11">
                  <c:v>2.0628224631389696</c:v>
                </c:pt>
                <c:pt idx="12">
                  <c:v>2.2417482679582035</c:v>
                </c:pt>
                <c:pt idx="14">
                  <c:v>2.2322569129512937</c:v>
                </c:pt>
                <c:pt idx="17">
                  <c:v>2.4261435854614839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15D-4AC4-80AB-2D5CABB2CD47}"/>
            </c:ext>
          </c:extLst>
        </c:ser>
        <c:ser>
          <c:idx val="2"/>
          <c:order val="2"/>
          <c:tx>
            <c:v>cota=3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'Van der Meer (1988)'!$U$21:$U$61</c:f>
              <c:numCache>
                <c:formatCode>0.00</c:formatCode>
                <c:ptCount val="41"/>
                <c:pt idx="0">
                  <c:v>2.8980488127140518</c:v>
                </c:pt>
                <c:pt idx="1">
                  <c:v>3.1953480288758982</c:v>
                </c:pt>
                <c:pt idx="2">
                  <c:v>3.4098706507917336</c:v>
                </c:pt>
                <c:pt idx="3">
                  <c:v>3.0322616948246242</c:v>
                </c:pt>
                <c:pt idx="4">
                  <c:v>3.7273708915581816</c:v>
                </c:pt>
                <c:pt idx="5">
                  <c:v>3.5288589668649135</c:v>
                </c:pt>
                <c:pt idx="6">
                  <c:v>3.8440533053700352</c:v>
                </c:pt>
                <c:pt idx="7">
                  <c:v>4.1915772257072028</c:v>
                </c:pt>
                <c:pt idx="8">
                  <c:v>3.9846427882846922</c:v>
                </c:pt>
                <c:pt idx="9">
                  <c:v>3.7419735663507812</c:v>
                </c:pt>
                <c:pt idx="10">
                  <c:v>4.1243845931100047</c:v>
                </c:pt>
                <c:pt idx="11">
                  <c:v>4.3892535591922268</c:v>
                </c:pt>
                <c:pt idx="12">
                  <c:v>4.7054672091340111</c:v>
                </c:pt>
                <c:pt idx="13">
                  <c:v>4.970819986372085</c:v>
                </c:pt>
                <c:pt idx="14">
                  <c:v>3.0280214320380123</c:v>
                </c:pt>
                <c:pt idx="15">
                  <c:v>3.1841670717208945</c:v>
                </c:pt>
                <c:pt idx="16">
                  <c:v>3.4214554472363323</c:v>
                </c:pt>
                <c:pt idx="17">
                  <c:v>3.6667356090333145</c:v>
                </c:pt>
                <c:pt idx="18">
                  <c:v>2.911064944586883</c:v>
                </c:pt>
                <c:pt idx="19">
                  <c:v>2.7990364301701036</c:v>
                </c:pt>
                <c:pt idx="20">
                  <c:v>2.3102174948189202</c:v>
                </c:pt>
                <c:pt idx="21">
                  <c:v>2.5332802972187278</c:v>
                </c:pt>
                <c:pt idx="22">
                  <c:v>2.8558626108484386</c:v>
                </c:pt>
                <c:pt idx="23">
                  <c:v>2.1817700526712467</c:v>
                </c:pt>
                <c:pt idx="24">
                  <c:v>2.4089113739329604</c:v>
                </c:pt>
                <c:pt idx="25">
                  <c:v>1.9075425137394502</c:v>
                </c:pt>
                <c:pt idx="26">
                  <c:v>1.6409253912687229</c:v>
                </c:pt>
                <c:pt idx="27">
                  <c:v>1.5648968785924193</c:v>
                </c:pt>
                <c:pt idx="28">
                  <c:v>1.51238843112085</c:v>
                </c:pt>
                <c:pt idx="29">
                  <c:v>1.7341368626033609</c:v>
                </c:pt>
                <c:pt idx="30">
                  <c:v>4.0030511545934413</c:v>
                </c:pt>
                <c:pt idx="31">
                  <c:v>4.2103759684502826</c:v>
                </c:pt>
                <c:pt idx="32">
                  <c:v>4.3818386409405266</c:v>
                </c:pt>
                <c:pt idx="33">
                  <c:v>4.8727147371538333</c:v>
                </c:pt>
                <c:pt idx="34">
                  <c:v>4.0611093798012678</c:v>
                </c:pt>
                <c:pt idx="35">
                  <c:v>2.3936219484203041</c:v>
                </c:pt>
                <c:pt idx="36">
                  <c:v>2.677216677742519</c:v>
                </c:pt>
                <c:pt idx="37">
                  <c:v>3.2097421004611006</c:v>
                </c:pt>
                <c:pt idx="38">
                  <c:v>2.8483633850140899</c:v>
                </c:pt>
                <c:pt idx="39">
                  <c:v>2.4649807894147857</c:v>
                </c:pt>
                <c:pt idx="40">
                  <c:v>2.3421099465773647</c:v>
                </c:pt>
              </c:numCache>
            </c:numRef>
          </c:xVal>
          <c:yVal>
            <c:numRef>
              <c:f>'Van der Meer (1988)'!$AF$21:$AF$61</c:f>
              <c:numCache>
                <c:formatCode>0.00</c:formatCode>
                <c:ptCount val="41"/>
                <c:pt idx="0">
                  <c:v>2.5206243329697786</c:v>
                </c:pt>
                <c:pt idx="1">
                  <c:v>2.7122616729800928</c:v>
                </c:pt>
                <c:pt idx="2">
                  <c:v>2.701056792224811</c:v>
                </c:pt>
                <c:pt idx="3">
                  <c:v>2.6858259227728323</c:v>
                </c:pt>
                <c:pt idx="5">
                  <c:v>2.3395665776015653</c:v>
                </c:pt>
                <c:pt idx="6">
                  <c:v>2.4726339366945793</c:v>
                </c:pt>
                <c:pt idx="8">
                  <c:v>2.7399168057044396</c:v>
                </c:pt>
                <c:pt idx="9">
                  <c:v>2.6367389400353018</c:v>
                </c:pt>
                <c:pt idx="10">
                  <c:v>2.4759302841477946</c:v>
                </c:pt>
                <c:pt idx="11">
                  <c:v>2.6535780469753609</c:v>
                </c:pt>
                <c:pt idx="12">
                  <c:v>2.6385599210805526</c:v>
                </c:pt>
                <c:pt idx="13">
                  <c:v>2.6538734246297944</c:v>
                </c:pt>
                <c:pt idx="14">
                  <c:v>2.7076542819990452</c:v>
                </c:pt>
                <c:pt idx="15">
                  <c:v>2.4993283200798815</c:v>
                </c:pt>
                <c:pt idx="16">
                  <c:v>2.6510883529695519</c:v>
                </c:pt>
                <c:pt idx="18">
                  <c:v>2.6838096423665219</c:v>
                </c:pt>
                <c:pt idx="19">
                  <c:v>2.6021160769017699</c:v>
                </c:pt>
                <c:pt idx="20">
                  <c:v>2.8079818257801925</c:v>
                </c:pt>
                <c:pt idx="21">
                  <c:v>2.6285515121113852</c:v>
                </c:pt>
                <c:pt idx="22">
                  <c:v>2.6308175454366656</c:v>
                </c:pt>
                <c:pt idx="23">
                  <c:v>2.9110227322213702</c:v>
                </c:pt>
                <c:pt idx="24">
                  <c:v>2.6553853528778002</c:v>
                </c:pt>
                <c:pt idx="25">
                  <c:v>2.9833469443736678</c:v>
                </c:pt>
                <c:pt idx="26">
                  <c:v>3.3656134936094602</c:v>
                </c:pt>
                <c:pt idx="27">
                  <c:v>3.4800463062574405</c:v>
                </c:pt>
                <c:pt idx="28">
                  <c:v>3.6053531923280704</c:v>
                </c:pt>
                <c:pt idx="29">
                  <c:v>3.1060564642684869</c:v>
                </c:pt>
                <c:pt idx="30">
                  <c:v>2.4842964589012833</c:v>
                </c:pt>
                <c:pt idx="31">
                  <c:v>2.7622494245632434</c:v>
                </c:pt>
                <c:pt idx="32">
                  <c:v>2.6059405443341914</c:v>
                </c:pt>
                <c:pt idx="34">
                  <c:v>2.6030084192677196</c:v>
                </c:pt>
                <c:pt idx="35">
                  <c:v>2.8689042828799352</c:v>
                </c:pt>
                <c:pt idx="36">
                  <c:v>2.4713258427291542</c:v>
                </c:pt>
                <c:pt idx="39">
                  <c:v>2.591643266251161</c:v>
                </c:pt>
                <c:pt idx="40">
                  <c:v>2.7972265378393781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15D-4AC4-80AB-2D5CABB2CD47}"/>
            </c:ext>
          </c:extLst>
        </c:ser>
        <c:ser>
          <c:idx val="3"/>
          <c:order val="3"/>
          <c:tx>
            <c:strRef>
              <c:f>'Data per S'!$U$1</c:f>
              <c:strCache>
                <c:ptCount val="1"/>
                <c:pt idx="0">
                  <c:v>cota=6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'Van der Meer (1988)'!$U$21:$U$61</c:f>
              <c:numCache>
                <c:formatCode>0.00</c:formatCode>
                <c:ptCount val="41"/>
                <c:pt idx="0">
                  <c:v>2.8980488127140518</c:v>
                </c:pt>
                <c:pt idx="1">
                  <c:v>3.1953480288758982</c:v>
                </c:pt>
                <c:pt idx="2">
                  <c:v>3.4098706507917336</c:v>
                </c:pt>
                <c:pt idx="3">
                  <c:v>3.0322616948246242</c:v>
                </c:pt>
                <c:pt idx="4">
                  <c:v>3.7273708915581816</c:v>
                </c:pt>
                <c:pt idx="5">
                  <c:v>3.5288589668649135</c:v>
                </c:pt>
                <c:pt idx="6">
                  <c:v>3.8440533053700352</c:v>
                </c:pt>
                <c:pt idx="7">
                  <c:v>4.1915772257072028</c:v>
                </c:pt>
                <c:pt idx="8">
                  <c:v>3.9846427882846922</c:v>
                </c:pt>
                <c:pt idx="9">
                  <c:v>3.7419735663507812</c:v>
                </c:pt>
                <c:pt idx="10">
                  <c:v>4.1243845931100047</c:v>
                </c:pt>
                <c:pt idx="11">
                  <c:v>4.3892535591922268</c:v>
                </c:pt>
                <c:pt idx="12">
                  <c:v>4.7054672091340111</c:v>
                </c:pt>
                <c:pt idx="13">
                  <c:v>4.970819986372085</c:v>
                </c:pt>
                <c:pt idx="14">
                  <c:v>3.0280214320380123</c:v>
                </c:pt>
                <c:pt idx="15">
                  <c:v>3.1841670717208945</c:v>
                </c:pt>
                <c:pt idx="16">
                  <c:v>3.4214554472363323</c:v>
                </c:pt>
                <c:pt idx="17">
                  <c:v>3.6667356090333145</c:v>
                </c:pt>
                <c:pt idx="18">
                  <c:v>2.911064944586883</c:v>
                </c:pt>
                <c:pt idx="19">
                  <c:v>2.7990364301701036</c:v>
                </c:pt>
                <c:pt idx="20">
                  <c:v>2.3102174948189202</c:v>
                </c:pt>
                <c:pt idx="21">
                  <c:v>2.5332802972187278</c:v>
                </c:pt>
                <c:pt idx="22">
                  <c:v>2.8558626108484386</c:v>
                </c:pt>
                <c:pt idx="23">
                  <c:v>2.1817700526712467</c:v>
                </c:pt>
                <c:pt idx="24">
                  <c:v>2.4089113739329604</c:v>
                </c:pt>
                <c:pt idx="25">
                  <c:v>1.9075425137394502</c:v>
                </c:pt>
                <c:pt idx="26">
                  <c:v>1.6409253912687229</c:v>
                </c:pt>
                <c:pt idx="27">
                  <c:v>1.5648968785924193</c:v>
                </c:pt>
                <c:pt idx="28">
                  <c:v>1.51238843112085</c:v>
                </c:pt>
                <c:pt idx="29">
                  <c:v>1.7341368626033609</c:v>
                </c:pt>
                <c:pt idx="30">
                  <c:v>4.0030511545934413</c:v>
                </c:pt>
                <c:pt idx="31">
                  <c:v>4.2103759684502826</c:v>
                </c:pt>
                <c:pt idx="32">
                  <c:v>4.3818386409405266</c:v>
                </c:pt>
                <c:pt idx="33">
                  <c:v>4.8727147371538333</c:v>
                </c:pt>
                <c:pt idx="34">
                  <c:v>4.0611093798012678</c:v>
                </c:pt>
                <c:pt idx="35">
                  <c:v>2.3936219484203041</c:v>
                </c:pt>
                <c:pt idx="36">
                  <c:v>2.677216677742519</c:v>
                </c:pt>
                <c:pt idx="37">
                  <c:v>3.2097421004611006</c:v>
                </c:pt>
                <c:pt idx="38">
                  <c:v>2.8483633850140899</c:v>
                </c:pt>
                <c:pt idx="39">
                  <c:v>2.4649807894147857</c:v>
                </c:pt>
                <c:pt idx="40">
                  <c:v>2.3421099465773647</c:v>
                </c:pt>
              </c:numCache>
            </c:numRef>
          </c:xVal>
          <c:yVal>
            <c:numRef>
              <c:f>'Van der Meer (1988)'!$AG$21:$AG$61</c:f>
              <c:numCache>
                <c:formatCode>0.00</c:formatCode>
                <c:ptCount val="41"/>
                <c:pt idx="1">
                  <c:v>2.5804805917490969</c:v>
                </c:pt>
                <c:pt idx="2">
                  <c:v>2.5984694322985531</c:v>
                </c:pt>
                <c:pt idx="3">
                  <c:v>2.6440682656406911</c:v>
                </c:pt>
                <c:pt idx="4">
                  <c:v>2.3581942030319176</c:v>
                </c:pt>
                <c:pt idx="6">
                  <c:v>2.528911278039832</c:v>
                </c:pt>
                <c:pt idx="7">
                  <c:v>2.9655209739803272</c:v>
                </c:pt>
                <c:pt idx="8">
                  <c:v>2.9430407480498619</c:v>
                </c:pt>
                <c:pt idx="9">
                  <c:v>2.4706614309608819</c:v>
                </c:pt>
                <c:pt idx="10">
                  <c:v>2.4878266383215877</c:v>
                </c:pt>
                <c:pt idx="11">
                  <c:v>2.5877414706847852</c:v>
                </c:pt>
                <c:pt idx="12">
                  <c:v>2.9646218030365183</c:v>
                </c:pt>
                <c:pt idx="13">
                  <c:v>2.8131803752558726</c:v>
                </c:pt>
                <c:pt idx="14">
                  <c:v>2.7637668692214596</c:v>
                </c:pt>
                <c:pt idx="15">
                  <c:v>2.4671817517774999</c:v>
                </c:pt>
                <c:pt idx="16">
                  <c:v>2.5412028410502443</c:v>
                </c:pt>
                <c:pt idx="17">
                  <c:v>2.6277779266432391</c:v>
                </c:pt>
                <c:pt idx="18">
                  <c:v>2.6422323901611602</c:v>
                </c:pt>
                <c:pt idx="20">
                  <c:v>2.7948982063904655</c:v>
                </c:pt>
                <c:pt idx="21">
                  <c:v>2.73762113832136</c:v>
                </c:pt>
                <c:pt idx="22">
                  <c:v>2.6358906300651985</c:v>
                </c:pt>
                <c:pt idx="24">
                  <c:v>2.7351543529022089</c:v>
                </c:pt>
                <c:pt idx="25">
                  <c:v>3.2241735691418287</c:v>
                </c:pt>
                <c:pt idx="26">
                  <c:v>3.4502526918192218</c:v>
                </c:pt>
                <c:pt idx="27">
                  <c:v>3.5439494292243365</c:v>
                </c:pt>
                <c:pt idx="28">
                  <c:v>3.6218487131309494</c:v>
                </c:pt>
                <c:pt idx="29">
                  <c:v>3.1326411142797417</c:v>
                </c:pt>
                <c:pt idx="31">
                  <c:v>2.7718938278796736</c:v>
                </c:pt>
                <c:pt idx="32">
                  <c:v>2.6794432604074685</c:v>
                </c:pt>
                <c:pt idx="33">
                  <c:v>2.8220559872131195</c:v>
                </c:pt>
                <c:pt idx="34">
                  <c:v>2.7559153994977246</c:v>
                </c:pt>
                <c:pt idx="35">
                  <c:v>2.8836903742493294</c:v>
                </c:pt>
                <c:pt idx="36">
                  <c:v>2.6100752436619783</c:v>
                </c:pt>
                <c:pt idx="38">
                  <c:v>2.6568572532497217</c:v>
                </c:pt>
                <c:pt idx="39">
                  <c:v>2.6482320756393727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15D-4AC4-80AB-2D5CABB2CD47}"/>
            </c:ext>
          </c:extLst>
        </c:ser>
        <c:ser>
          <c:idx val="4"/>
          <c:order val="4"/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Formulae!$AN$11:$AN$83</c:f>
              <c:numCache>
                <c:formatCode>General</c:formatCode>
                <c:ptCount val="73"/>
                <c:pt idx="0">
                  <c:v>0.6</c:v>
                </c:pt>
                <c:pt idx="1">
                  <c:v>0.7</c:v>
                </c:pt>
                <c:pt idx="2">
                  <c:v>0.8</c:v>
                </c:pt>
                <c:pt idx="3">
                  <c:v>0.9</c:v>
                </c:pt>
                <c:pt idx="4">
                  <c:v>1</c:v>
                </c:pt>
                <c:pt idx="5">
                  <c:v>1.1000000000000001</c:v>
                </c:pt>
                <c:pt idx="6">
                  <c:v>1.2</c:v>
                </c:pt>
                <c:pt idx="7">
                  <c:v>1.3</c:v>
                </c:pt>
                <c:pt idx="8">
                  <c:v>1.4</c:v>
                </c:pt>
                <c:pt idx="9">
                  <c:v>1.5</c:v>
                </c:pt>
                <c:pt idx="10">
                  <c:v>1.6</c:v>
                </c:pt>
                <c:pt idx="11">
                  <c:v>1.7</c:v>
                </c:pt>
                <c:pt idx="12">
                  <c:v>1.8</c:v>
                </c:pt>
                <c:pt idx="13">
                  <c:v>1.9</c:v>
                </c:pt>
                <c:pt idx="14">
                  <c:v>2</c:v>
                </c:pt>
                <c:pt idx="15">
                  <c:v>2.1</c:v>
                </c:pt>
                <c:pt idx="16">
                  <c:v>2.2000000000000002</c:v>
                </c:pt>
                <c:pt idx="17">
                  <c:v>2.2999999999999998</c:v>
                </c:pt>
                <c:pt idx="18">
                  <c:v>2.4</c:v>
                </c:pt>
                <c:pt idx="19">
                  <c:v>2.5</c:v>
                </c:pt>
                <c:pt idx="20">
                  <c:v>2.6</c:v>
                </c:pt>
                <c:pt idx="21">
                  <c:v>2.7</c:v>
                </c:pt>
                <c:pt idx="22">
                  <c:v>2.8</c:v>
                </c:pt>
                <c:pt idx="23">
                  <c:v>2.9</c:v>
                </c:pt>
                <c:pt idx="24">
                  <c:v>3</c:v>
                </c:pt>
                <c:pt idx="25">
                  <c:v>3.1</c:v>
                </c:pt>
                <c:pt idx="26">
                  <c:v>3.2</c:v>
                </c:pt>
                <c:pt idx="27">
                  <c:v>3.3</c:v>
                </c:pt>
                <c:pt idx="28">
                  <c:v>3.4</c:v>
                </c:pt>
                <c:pt idx="29">
                  <c:v>3.5</c:v>
                </c:pt>
                <c:pt idx="30">
                  <c:v>3.6</c:v>
                </c:pt>
                <c:pt idx="31">
                  <c:v>3.7</c:v>
                </c:pt>
                <c:pt idx="32">
                  <c:v>3.8</c:v>
                </c:pt>
                <c:pt idx="33">
                  <c:v>3.9</c:v>
                </c:pt>
                <c:pt idx="34">
                  <c:v>4</c:v>
                </c:pt>
                <c:pt idx="35">
                  <c:v>4.0999999999999996</c:v>
                </c:pt>
                <c:pt idx="36">
                  <c:v>4.2</c:v>
                </c:pt>
                <c:pt idx="37">
                  <c:v>4.3</c:v>
                </c:pt>
                <c:pt idx="38">
                  <c:v>4.4000000000000004</c:v>
                </c:pt>
                <c:pt idx="39">
                  <c:v>4.5</c:v>
                </c:pt>
                <c:pt idx="40">
                  <c:v>4.5999999999999996</c:v>
                </c:pt>
                <c:pt idx="41">
                  <c:v>4.7</c:v>
                </c:pt>
                <c:pt idx="42">
                  <c:v>4.8</c:v>
                </c:pt>
                <c:pt idx="43">
                  <c:v>4.9000000000000004</c:v>
                </c:pt>
                <c:pt idx="44">
                  <c:v>5</c:v>
                </c:pt>
                <c:pt idx="45">
                  <c:v>5.0999999999999996</c:v>
                </c:pt>
                <c:pt idx="46">
                  <c:v>5.2</c:v>
                </c:pt>
                <c:pt idx="47">
                  <c:v>5.3</c:v>
                </c:pt>
                <c:pt idx="48">
                  <c:v>5.4</c:v>
                </c:pt>
                <c:pt idx="49">
                  <c:v>5.5</c:v>
                </c:pt>
                <c:pt idx="50">
                  <c:v>5.6</c:v>
                </c:pt>
                <c:pt idx="51">
                  <c:v>5.7</c:v>
                </c:pt>
                <c:pt idx="52">
                  <c:v>5.8</c:v>
                </c:pt>
                <c:pt idx="53">
                  <c:v>5.9</c:v>
                </c:pt>
                <c:pt idx="54">
                  <c:v>6</c:v>
                </c:pt>
                <c:pt idx="55">
                  <c:v>6.1</c:v>
                </c:pt>
                <c:pt idx="56">
                  <c:v>6.2</c:v>
                </c:pt>
                <c:pt idx="57">
                  <c:v>6.3</c:v>
                </c:pt>
                <c:pt idx="58">
                  <c:v>6.4</c:v>
                </c:pt>
                <c:pt idx="59">
                  <c:v>6.5</c:v>
                </c:pt>
                <c:pt idx="60">
                  <c:v>6.6</c:v>
                </c:pt>
                <c:pt idx="61">
                  <c:v>6.7</c:v>
                </c:pt>
                <c:pt idx="62">
                  <c:v>6.8</c:v>
                </c:pt>
                <c:pt idx="63">
                  <c:v>6.9</c:v>
                </c:pt>
                <c:pt idx="64">
                  <c:v>7</c:v>
                </c:pt>
                <c:pt idx="65">
                  <c:v>7.1</c:v>
                </c:pt>
                <c:pt idx="66">
                  <c:v>7.2</c:v>
                </c:pt>
                <c:pt idx="67">
                  <c:v>7.3</c:v>
                </c:pt>
                <c:pt idx="68">
                  <c:v>7.4</c:v>
                </c:pt>
                <c:pt idx="69">
                  <c:v>7.5</c:v>
                </c:pt>
                <c:pt idx="70">
                  <c:v>7.6</c:v>
                </c:pt>
                <c:pt idx="71">
                  <c:v>7.7</c:v>
                </c:pt>
                <c:pt idx="72">
                  <c:v>7.8</c:v>
                </c:pt>
              </c:numCache>
            </c:numRef>
          </c:xVal>
          <c:yVal>
            <c:numRef>
              <c:f>Formulae!$BI$11:$BI$91</c:f>
              <c:numCache>
                <c:formatCode>General</c:formatCode>
                <c:ptCount val="81"/>
                <c:pt idx="0">
                  <c:v>5.5356557132735738</c:v>
                </c:pt>
                <c:pt idx="1">
                  <c:v>5.1250213247694347</c:v>
                </c:pt>
                <c:pt idx="2">
                  <c:v>4.7940184742993823</c:v>
                </c:pt>
                <c:pt idx="3">
                  <c:v>4.5198439630809064</c:v>
                </c:pt>
                <c:pt idx="4">
                  <c:v>4.2879004775692984</c:v>
                </c:pt>
                <c:pt idx="5">
                  <c:v>4.088352691770635</c:v>
                </c:pt>
                <c:pt idx="6">
                  <c:v>3.9142996931697991</c:v>
                </c:pt>
                <c:pt idx="7">
                  <c:v>3.7607374998425933</c:v>
                </c:pt>
                <c:pt idx="8">
                  <c:v>3.6239373324701307</c:v>
                </c:pt>
                <c:pt idx="9">
                  <c:v>3.5010560792936962</c:v>
                </c:pt>
                <c:pt idx="10">
                  <c:v>3.3898829723106791</c:v>
                </c:pt>
                <c:pt idx="11">
                  <c:v>3.2886695419575713</c:v>
                </c:pt>
                <c:pt idx="12">
                  <c:v>3.1960123161995879</c:v>
                </c:pt>
                <c:pt idx="13">
                  <c:v>3.1107699593119031</c:v>
                </c:pt>
                <c:pt idx="14">
                  <c:v>3.0320035047422862</c:v>
                </c:pt>
                <c:pt idx="15">
                  <c:v>2.9589324414582054</c:v>
                </c:pt>
                <c:pt idx="16">
                  <c:v>2.8909019122332906</c:v>
                </c:pt>
                <c:pt idx="17">
                  <c:v>2.8273578467736655</c:v>
                </c:pt>
                <c:pt idx="18">
                  <c:v>2.7678278566367869</c:v>
                </c:pt>
                <c:pt idx="19">
                  <c:v>2.7119063778485435</c:v>
                </c:pt>
                <c:pt idx="20">
                  <c:v>2.6592429884012403</c:v>
                </c:pt>
                <c:pt idx="21">
                  <c:v>2.6095331287798653</c:v>
                </c:pt>
                <c:pt idx="22">
                  <c:v>2.5625106623847174</c:v>
                </c:pt>
                <c:pt idx="23">
                  <c:v>2.5179418596954455</c:v>
                </c:pt>
                <c:pt idx="24">
                  <c:v>2.4756204949829597</c:v>
                </c:pt>
                <c:pt idx="25">
                  <c:v>2.4353638203091239</c:v>
                </c:pt>
                <c:pt idx="26">
                  <c:v>2.3970092371496912</c:v>
                </c:pt>
                <c:pt idx="27">
                  <c:v>2.3604115271359074</c:v>
                </c:pt>
                <c:pt idx="28">
                  <c:v>2.3254405341998559</c:v>
                </c:pt>
                <c:pt idx="29">
                  <c:v>2.2919792136640966</c:v>
                </c:pt>
                <c:pt idx="30">
                  <c:v>2.2599219815404532</c:v>
                </c:pt>
                <c:pt idx="31">
                  <c:v>2.2291733109262006</c:v>
                </c:pt>
                <c:pt idx="32">
                  <c:v>2.1996465329408474</c:v>
                </c:pt>
                <c:pt idx="33">
                  <c:v>2.1712628078856415</c:v>
                </c:pt>
                <c:pt idx="34">
                  <c:v>2.1439502387846492</c:v>
                </c:pt>
                <c:pt idx="35">
                  <c:v>2.1309100505537217</c:v>
                </c:pt>
                <c:pt idx="36">
                  <c:v>2.1360512140238122</c:v>
                </c:pt>
                <c:pt idx="37">
                  <c:v>2.1410833669109461</c:v>
                </c:pt>
                <c:pt idx="38">
                  <c:v>2.1460112767626258</c:v>
                </c:pt>
                <c:pt idx="39">
                  <c:v>2.1508394000245361</c:v>
                </c:pt>
                <c:pt idx="40">
                  <c:v>2.1555719087418188</c:v>
                </c:pt>
                <c:pt idx="41">
                  <c:v>2.1602127144428942</c:v>
                </c:pt>
                <c:pt idx="42">
                  <c:v>2.1647654895562534</c:v>
                </c:pt>
                <c:pt idx="43">
                  <c:v>2.1692336866607316</c:v>
                </c:pt>
                <c:pt idx="44">
                  <c:v>2.1736205558278319</c:v>
                </c:pt>
                <c:pt idx="45">
                  <c:v>2.1779291602792812</c:v>
                </c:pt>
                <c:pt idx="46">
                  <c:v>2.1821623905530663</c:v>
                </c:pt>
                <c:pt idx="47">
                  <c:v>2.186322977345784</c:v>
                </c:pt>
                <c:pt idx="48">
                  <c:v>2.1904135031774272</c:v>
                </c:pt>
                <c:pt idx="49">
                  <c:v>2.1944364130062604</c:v>
                </c:pt>
                <c:pt idx="50">
                  <c:v>2.1983940239054989</c:v>
                </c:pt>
                <c:pt idx="51">
                  <c:v>2.2022885338998819</c:v>
                </c:pt>
                <c:pt idx="52">
                  <c:v>2.2061220300484319</c:v>
                </c:pt>
                <c:pt idx="53">
                  <c:v>2.2098964958495078</c:v>
                </c:pt>
                <c:pt idx="54">
                  <c:v>2.2136138180354124</c:v>
                </c:pt>
                <c:pt idx="55">
                  <c:v>2.2172757928161606</c:v>
                </c:pt>
                <c:pt idx="56">
                  <c:v>2.2208841316252941</c:v>
                </c:pt>
                <c:pt idx="57">
                  <c:v>2.2244404664147952</c:v>
                </c:pt>
                <c:pt idx="58">
                  <c:v>2.2279463545410465</c:v>
                </c:pt>
                <c:pt idx="59">
                  <c:v>2.231403283279259</c:v>
                </c:pt>
                <c:pt idx="60">
                  <c:v>2.234812673999889</c:v>
                </c:pt>
                <c:pt idx="61">
                  <c:v>2.2381758860370398</c:v>
                </c:pt>
                <c:pt idx="62">
                  <c:v>2.2414942202758055</c:v>
                </c:pt>
                <c:pt idx="63">
                  <c:v>2.2447689224827871</c:v>
                </c:pt>
                <c:pt idx="64">
                  <c:v>2.2480011864015941</c:v>
                </c:pt>
                <c:pt idx="65">
                  <c:v>2.251192156633024</c:v>
                </c:pt>
                <c:pt idx="66">
                  <c:v>2.2543429313176961</c:v>
                </c:pt>
                <c:pt idx="67">
                  <c:v>2.2574545646372366</c:v>
                </c:pt>
                <c:pt idx="68">
                  <c:v>2.2605280691485801</c:v>
                </c:pt>
                <c:pt idx="69">
                  <c:v>2.2635644179646288</c:v>
                </c:pt>
                <c:pt idx="70">
                  <c:v>2.2665645467932727</c:v>
                </c:pt>
                <c:pt idx="71">
                  <c:v>2.2695293558457093</c:v>
                </c:pt>
                <c:pt idx="72">
                  <c:v>2.2724597116240193</c:v>
                </c:pt>
                <c:pt idx="73">
                  <c:v>2.2753564485970807</c:v>
                </c:pt>
                <c:pt idx="74">
                  <c:v>2.2782203707731119</c:v>
                </c:pt>
                <c:pt idx="75">
                  <c:v>2.2810522531764286</c:v>
                </c:pt>
                <c:pt idx="76">
                  <c:v>2.28385284323535</c:v>
                </c:pt>
                <c:pt idx="77">
                  <c:v>2.2866228620876177</c:v>
                </c:pt>
                <c:pt idx="78">
                  <c:v>2.2893630058091539</c:v>
                </c:pt>
                <c:pt idx="79">
                  <c:v>2.2920739465715227</c:v>
                </c:pt>
                <c:pt idx="80">
                  <c:v>2.2947563337330088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15D-4AC4-80AB-2D5CABB2CD47}"/>
            </c:ext>
          </c:extLst>
        </c:ser>
        <c:ser>
          <c:idx val="6"/>
          <c:order val="6"/>
          <c:tx>
            <c:v>cota=4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ysClr val="windowText" lastClr="000000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xVal>
            <c:numRef>
              <c:f>'Van der Meer (1988)'!$U$62:$U$107</c:f>
              <c:numCache>
                <c:formatCode>0.00</c:formatCode>
                <c:ptCount val="46"/>
                <c:pt idx="0">
                  <c:v>1.719336144583294</c:v>
                </c:pt>
                <c:pt idx="1">
                  <c:v>1.8212669849457337</c:v>
                </c:pt>
                <c:pt idx="2">
                  <c:v>2.0183146161539658</c:v>
                </c:pt>
                <c:pt idx="3">
                  <c:v>2.2075894715298277</c:v>
                </c:pt>
                <c:pt idx="4">
                  <c:v>2.518231480369046</c:v>
                </c:pt>
                <c:pt idx="5">
                  <c:v>2.49213722562346</c:v>
                </c:pt>
                <c:pt idx="6">
                  <c:v>2.6585361131384602</c:v>
                </c:pt>
                <c:pt idx="7">
                  <c:v>3.1123989565555319</c:v>
                </c:pt>
                <c:pt idx="8">
                  <c:v>3.4267572872059584</c:v>
                </c:pt>
                <c:pt idx="9">
                  <c:v>2.88892996532085</c:v>
                </c:pt>
                <c:pt idx="10">
                  <c:v>3.2431435117971978</c:v>
                </c:pt>
                <c:pt idx="11">
                  <c:v>3.7754829174515923</c:v>
                </c:pt>
                <c:pt idx="12">
                  <c:v>4.0396041692153686</c:v>
                </c:pt>
                <c:pt idx="13">
                  <c:v>3.4973246510845115</c:v>
                </c:pt>
                <c:pt idx="14">
                  <c:v>3.0977351166359037</c:v>
                </c:pt>
                <c:pt idx="15">
                  <c:v>1.2803794914433464</c:v>
                </c:pt>
                <c:pt idx="16">
                  <c:v>1.2545416298042265</c:v>
                </c:pt>
                <c:pt idx="17">
                  <c:v>1.1910604020397859</c:v>
                </c:pt>
                <c:pt idx="18">
                  <c:v>1.1850417213488171</c:v>
                </c:pt>
                <c:pt idx="19">
                  <c:v>1.1535783476554182</c:v>
                </c:pt>
                <c:pt idx="20">
                  <c:v>1.1279395965771488</c:v>
                </c:pt>
                <c:pt idx="21">
                  <c:v>2.1966099921751199</c:v>
                </c:pt>
                <c:pt idx="22">
                  <c:v>2.0385770667461407</c:v>
                </c:pt>
                <c:pt idx="23">
                  <c:v>2.3904768979273103</c:v>
                </c:pt>
                <c:pt idx="24">
                  <c:v>2.8544929576155758</c:v>
                </c:pt>
                <c:pt idx="25">
                  <c:v>1.8887672810367999</c:v>
                </c:pt>
                <c:pt idx="26">
                  <c:v>2.9548911053130458</c:v>
                </c:pt>
                <c:pt idx="27">
                  <c:v>3.5618933023366854</c:v>
                </c:pt>
                <c:pt idx="28">
                  <c:v>3.1375524834399209</c:v>
                </c:pt>
                <c:pt idx="29">
                  <c:v>3.3253853842798344</c:v>
                </c:pt>
                <c:pt idx="30">
                  <c:v>2.7007103214024726</c:v>
                </c:pt>
                <c:pt idx="31">
                  <c:v>1.3056927569270789</c:v>
                </c:pt>
                <c:pt idx="32">
                  <c:v>1.1131201145088889</c:v>
                </c:pt>
                <c:pt idx="33">
                  <c:v>1.0852611588643282</c:v>
                </c:pt>
                <c:pt idx="34">
                  <c:v>1.1999273064936342</c:v>
                </c:pt>
                <c:pt idx="35">
                  <c:v>1.2366806166895346</c:v>
                </c:pt>
                <c:pt idx="36">
                  <c:v>1.5524133067083872</c:v>
                </c:pt>
                <c:pt idx="37">
                  <c:v>1.7515209030626717</c:v>
                </c:pt>
                <c:pt idx="38">
                  <c:v>2.0133098279218911</c:v>
                </c:pt>
                <c:pt idx="39">
                  <c:v>1.6348635848412489</c:v>
                </c:pt>
                <c:pt idx="40">
                  <c:v>1.4174021871425648</c:v>
                </c:pt>
                <c:pt idx="41">
                  <c:v>1.5463253879358172</c:v>
                </c:pt>
                <c:pt idx="42">
                  <c:v>1.4246661012009849</c:v>
                </c:pt>
                <c:pt idx="43">
                  <c:v>1.5500144133804379</c:v>
                </c:pt>
                <c:pt idx="44">
                  <c:v>1.5570944508088871</c:v>
                </c:pt>
                <c:pt idx="45">
                  <c:v>1.5468299809947481</c:v>
                </c:pt>
              </c:numCache>
            </c:numRef>
          </c:xVal>
          <c:yVal>
            <c:numRef>
              <c:f>'Van der Meer (1988)'!$AF$62:$AF$134</c:f>
              <c:numCache>
                <c:formatCode>0.00</c:formatCode>
                <c:ptCount val="73"/>
                <c:pt idx="1">
                  <c:v>3.088452062500652</c:v>
                </c:pt>
                <c:pt idx="2">
                  <c:v>3.012580087464928</c:v>
                </c:pt>
                <c:pt idx="3">
                  <c:v>2.8251744272727612</c:v>
                </c:pt>
                <c:pt idx="4">
                  <c:v>2.7816021546508383</c:v>
                </c:pt>
                <c:pt idx="5">
                  <c:v>2.5395357892384789</c:v>
                </c:pt>
                <c:pt idx="6">
                  <c:v>2.4919451977892124</c:v>
                </c:pt>
                <c:pt idx="7">
                  <c:v>2.2976274616436476</c:v>
                </c:pt>
                <c:pt idx="8">
                  <c:v>2.3839963792698535</c:v>
                </c:pt>
                <c:pt idx="9">
                  <c:v>2.4960912211580282</c:v>
                </c:pt>
                <c:pt idx="10">
                  <c:v>2.4662331119330121</c:v>
                </c:pt>
                <c:pt idx="11">
                  <c:v>2.4643124742982123</c:v>
                </c:pt>
                <c:pt idx="12">
                  <c:v>2.4473412932068257</c:v>
                </c:pt>
                <c:pt idx="13">
                  <c:v>2.4890650955430971</c:v>
                </c:pt>
                <c:pt idx="14">
                  <c:v>2.448450956970917</c:v>
                </c:pt>
                <c:pt idx="15">
                  <c:v>3.9425527747790388</c:v>
                </c:pt>
                <c:pt idx="16">
                  <c:v>4.0962846311619971</c:v>
                </c:pt>
                <c:pt idx="17">
                  <c:v>4.0280593050633238</c:v>
                </c:pt>
                <c:pt idx="18">
                  <c:v>4.0390551313420575</c:v>
                </c:pt>
                <c:pt idx="19">
                  <c:v>4.2249444517668513</c:v>
                </c:pt>
                <c:pt idx="20">
                  <c:v>4.2364758071273059</c:v>
                </c:pt>
                <c:pt idx="21">
                  <c:v>3.0187588011142914</c:v>
                </c:pt>
                <c:pt idx="22">
                  <c:v>3.0123200949771003</c:v>
                </c:pt>
                <c:pt idx="23">
                  <c:v>2.7018498514533471</c:v>
                </c:pt>
                <c:pt idx="24">
                  <c:v>2.1993357076871951</c:v>
                </c:pt>
                <c:pt idx="25">
                  <c:v>3.0939386031588239</c:v>
                </c:pt>
                <c:pt idx="26">
                  <c:v>2.7352130061809925</c:v>
                </c:pt>
                <c:pt idx="27">
                  <c:v>2.6161628769379881</c:v>
                </c:pt>
                <c:pt idx="28">
                  <c:v>2.5988389096271862</c:v>
                </c:pt>
                <c:pt idx="29">
                  <c:v>2.5704349360743568</c:v>
                </c:pt>
                <c:pt idx="30">
                  <c:v>2.7748871061654246</c:v>
                </c:pt>
                <c:pt idx="31">
                  <c:v>3.7511663024189534</c:v>
                </c:pt>
                <c:pt idx="32">
                  <c:v>4.2704706315352778</c:v>
                </c:pt>
                <c:pt idx="33">
                  <c:v>4.559369066489344</c:v>
                </c:pt>
                <c:pt idx="34">
                  <c:v>3.7705788651496577</c:v>
                </c:pt>
                <c:pt idx="35">
                  <c:v>3.8178224843865731</c:v>
                </c:pt>
                <c:pt idx="36">
                  <c:v>3.4429259606658755</c:v>
                </c:pt>
                <c:pt idx="37">
                  <c:v>3.1344590048159424</c:v>
                </c:pt>
                <c:pt idx="38">
                  <c:v>2.9818921931669995</c:v>
                </c:pt>
                <c:pt idx="39">
                  <c:v>3.3647636120638209</c:v>
                </c:pt>
                <c:pt idx="40">
                  <c:v>3.6604483882419485</c:v>
                </c:pt>
                <c:pt idx="41">
                  <c:v>4.0432012706255911</c:v>
                </c:pt>
                <c:pt idx="42">
                  <c:v>4.7971380699030908</c:v>
                </c:pt>
                <c:pt idx="43">
                  <c:v>3.6262461670030275</c:v>
                </c:pt>
                <c:pt idx="44">
                  <c:v>3.5068743479701174</c:v>
                </c:pt>
                <c:pt idx="45">
                  <c:v>3.6003947685344384</c:v>
                </c:pt>
                <c:pt idx="46">
                  <c:v>4.5794442674972355</c:v>
                </c:pt>
                <c:pt idx="47">
                  <c:v>4.7967089271631069</c:v>
                </c:pt>
                <c:pt idx="48">
                  <c:v>3.8466680647591187</c:v>
                </c:pt>
                <c:pt idx="49">
                  <c:v>4.5688782861822608</c:v>
                </c:pt>
                <c:pt idx="50">
                  <c:v>5.0860975628095826</c:v>
                </c:pt>
                <c:pt idx="51">
                  <c:v>3.622495468151202</c:v>
                </c:pt>
                <c:pt idx="52">
                  <c:v>3.0764304951411034</c:v>
                </c:pt>
                <c:pt idx="53">
                  <c:v>3.5239585031244918</c:v>
                </c:pt>
                <c:pt idx="55">
                  <c:v>4.0162660098339265</c:v>
                </c:pt>
                <c:pt idx="56">
                  <c:v>3.0077519190443653</c:v>
                </c:pt>
                <c:pt idx="57">
                  <c:v>2.3326034244344913</c:v>
                </c:pt>
                <c:pt idx="58">
                  <c:v>2.1228584726383803</c:v>
                </c:pt>
                <c:pt idx="59">
                  <c:v>2.9247837295092611</c:v>
                </c:pt>
                <c:pt idx="60">
                  <c:v>2.9753849336165805</c:v>
                </c:pt>
                <c:pt idx="61">
                  <c:v>4.9713179882398961</c:v>
                </c:pt>
                <c:pt idx="62">
                  <c:v>4.2343901170030769</c:v>
                </c:pt>
                <c:pt idx="63">
                  <c:v>3.384986232583346</c:v>
                </c:pt>
                <c:pt idx="64">
                  <c:v>3.6583029477751006</c:v>
                </c:pt>
                <c:pt idx="65">
                  <c:v>5.2553728240836071</c:v>
                </c:pt>
                <c:pt idx="66">
                  <c:v>4.4365895379853635</c:v>
                </c:pt>
                <c:pt idx="67">
                  <c:v>5.2986907390224998</c:v>
                </c:pt>
                <c:pt idx="68">
                  <c:v>5.2711163527666942</c:v>
                </c:pt>
                <c:pt idx="69">
                  <c:v>4.737656010961766</c:v>
                </c:pt>
                <c:pt idx="70">
                  <c:v>5.0502949544049125</c:v>
                </c:pt>
                <c:pt idx="71">
                  <c:v>5.2760793929277252</c:v>
                </c:pt>
                <c:pt idx="72">
                  <c:v>4.9561942783661248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15D-4AC4-80AB-2D5CABB2CD47}"/>
            </c:ext>
          </c:extLst>
        </c:ser>
        <c:ser>
          <c:idx val="7"/>
          <c:order val="7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ysClr val="windowText" lastClr="000000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xVal>
            <c:numRef>
              <c:f>'Van der Meer (1988)'!$U$62:$U$107</c:f>
              <c:numCache>
                <c:formatCode>0.00</c:formatCode>
                <c:ptCount val="46"/>
                <c:pt idx="0">
                  <c:v>1.719336144583294</c:v>
                </c:pt>
                <c:pt idx="1">
                  <c:v>1.8212669849457337</c:v>
                </c:pt>
                <c:pt idx="2">
                  <c:v>2.0183146161539658</c:v>
                </c:pt>
                <c:pt idx="3">
                  <c:v>2.2075894715298277</c:v>
                </c:pt>
                <c:pt idx="4">
                  <c:v>2.518231480369046</c:v>
                </c:pt>
                <c:pt idx="5">
                  <c:v>2.49213722562346</c:v>
                </c:pt>
                <c:pt idx="6">
                  <c:v>2.6585361131384602</c:v>
                </c:pt>
                <c:pt idx="7">
                  <c:v>3.1123989565555319</c:v>
                </c:pt>
                <c:pt idx="8">
                  <c:v>3.4267572872059584</c:v>
                </c:pt>
                <c:pt idx="9">
                  <c:v>2.88892996532085</c:v>
                </c:pt>
                <c:pt idx="10">
                  <c:v>3.2431435117971978</c:v>
                </c:pt>
                <c:pt idx="11">
                  <c:v>3.7754829174515923</c:v>
                </c:pt>
                <c:pt idx="12">
                  <c:v>4.0396041692153686</c:v>
                </c:pt>
                <c:pt idx="13">
                  <c:v>3.4973246510845115</c:v>
                </c:pt>
                <c:pt idx="14">
                  <c:v>3.0977351166359037</c:v>
                </c:pt>
                <c:pt idx="15">
                  <c:v>1.2803794914433464</c:v>
                </c:pt>
                <c:pt idx="16">
                  <c:v>1.2545416298042265</c:v>
                </c:pt>
                <c:pt idx="17">
                  <c:v>1.1910604020397859</c:v>
                </c:pt>
                <c:pt idx="18">
                  <c:v>1.1850417213488171</c:v>
                </c:pt>
                <c:pt idx="19">
                  <c:v>1.1535783476554182</c:v>
                </c:pt>
                <c:pt idx="20">
                  <c:v>1.1279395965771488</c:v>
                </c:pt>
                <c:pt idx="21">
                  <c:v>2.1966099921751199</c:v>
                </c:pt>
                <c:pt idx="22">
                  <c:v>2.0385770667461407</c:v>
                </c:pt>
                <c:pt idx="23">
                  <c:v>2.3904768979273103</c:v>
                </c:pt>
                <c:pt idx="24">
                  <c:v>2.8544929576155758</c:v>
                </c:pt>
                <c:pt idx="25">
                  <c:v>1.8887672810367999</c:v>
                </c:pt>
                <c:pt idx="26">
                  <c:v>2.9548911053130458</c:v>
                </c:pt>
                <c:pt idx="27">
                  <c:v>3.5618933023366854</c:v>
                </c:pt>
                <c:pt idx="28">
                  <c:v>3.1375524834399209</c:v>
                </c:pt>
                <c:pt idx="29">
                  <c:v>3.3253853842798344</c:v>
                </c:pt>
                <c:pt idx="30">
                  <c:v>2.7007103214024726</c:v>
                </c:pt>
                <c:pt idx="31">
                  <c:v>1.3056927569270789</c:v>
                </c:pt>
                <c:pt idx="32">
                  <c:v>1.1131201145088889</c:v>
                </c:pt>
                <c:pt idx="33">
                  <c:v>1.0852611588643282</c:v>
                </c:pt>
                <c:pt idx="34">
                  <c:v>1.1999273064936342</c:v>
                </c:pt>
                <c:pt idx="35">
                  <c:v>1.2366806166895346</c:v>
                </c:pt>
                <c:pt idx="36">
                  <c:v>1.5524133067083872</c:v>
                </c:pt>
                <c:pt idx="37">
                  <c:v>1.7515209030626717</c:v>
                </c:pt>
                <c:pt idx="38">
                  <c:v>2.0133098279218911</c:v>
                </c:pt>
                <c:pt idx="39">
                  <c:v>1.6348635848412489</c:v>
                </c:pt>
                <c:pt idx="40">
                  <c:v>1.4174021871425648</c:v>
                </c:pt>
                <c:pt idx="41">
                  <c:v>1.5463253879358172</c:v>
                </c:pt>
                <c:pt idx="42">
                  <c:v>1.4246661012009849</c:v>
                </c:pt>
                <c:pt idx="43">
                  <c:v>1.5500144133804379</c:v>
                </c:pt>
                <c:pt idx="44">
                  <c:v>1.5570944508088871</c:v>
                </c:pt>
                <c:pt idx="45">
                  <c:v>1.5468299809947481</c:v>
                </c:pt>
              </c:numCache>
            </c:numRef>
          </c:xVal>
          <c:yVal>
            <c:numRef>
              <c:f>'Van der Meer (1988)'!$AG$62:$AG$107</c:f>
              <c:numCache>
                <c:formatCode>0.00</c:formatCode>
                <c:ptCount val="46"/>
                <c:pt idx="2">
                  <c:v>2.8958067614138545</c:v>
                </c:pt>
                <c:pt idx="3">
                  <c:v>2.8558095736988487</c:v>
                </c:pt>
                <c:pt idx="4">
                  <c:v>2.6789491928432683</c:v>
                </c:pt>
                <c:pt idx="6">
                  <c:v>2.4996514340551887</c:v>
                </c:pt>
                <c:pt idx="7">
                  <c:v>2.393587305601411</c:v>
                </c:pt>
                <c:pt idx="8">
                  <c:v>2.6168286286715414</c:v>
                </c:pt>
                <c:pt idx="9">
                  <c:v>2.4481995165684345</c:v>
                </c:pt>
                <c:pt idx="10">
                  <c:v>2.4622176671120246</c:v>
                </c:pt>
                <c:pt idx="11">
                  <c:v>2.558188752058272</c:v>
                </c:pt>
                <c:pt idx="12">
                  <c:v>2.5976328605581132</c:v>
                </c:pt>
                <c:pt idx="13">
                  <c:v>2.4994428195439151</c:v>
                </c:pt>
                <c:pt idx="15">
                  <c:v>3.9694865535317199</c:v>
                </c:pt>
                <c:pt idx="16">
                  <c:v>4.0847090216214976</c:v>
                </c:pt>
                <c:pt idx="17">
                  <c:v>4.1669850047346015</c:v>
                </c:pt>
                <c:pt idx="18">
                  <c:v>4.1000844722880423</c:v>
                </c:pt>
                <c:pt idx="19">
                  <c:v>4.3009124279715172</c:v>
                </c:pt>
                <c:pt idx="20">
                  <c:v>4.3158268099444159</c:v>
                </c:pt>
                <c:pt idx="21">
                  <c:v>2.956191806865117</c:v>
                </c:pt>
                <c:pt idx="22">
                  <c:v>3.1189028545354534</c:v>
                </c:pt>
                <c:pt idx="23">
                  <c:v>2.6933686093706739</c:v>
                </c:pt>
                <c:pt idx="24">
                  <c:v>2.3389192548831734</c:v>
                </c:pt>
                <c:pt idx="26">
                  <c:v>2.7140807690586928</c:v>
                </c:pt>
                <c:pt idx="27">
                  <c:v>2.8458063280877113</c:v>
                </c:pt>
                <c:pt idx="28">
                  <c:v>2.651846951123078</c:v>
                </c:pt>
                <c:pt idx="29">
                  <c:v>2.6227050535244207</c:v>
                </c:pt>
                <c:pt idx="31">
                  <c:v>3.6849007003799277</c:v>
                </c:pt>
                <c:pt idx="32">
                  <c:v>4.3745538259801089</c:v>
                </c:pt>
                <c:pt idx="33">
                  <c:v>4.6933011166585761</c:v>
                </c:pt>
                <c:pt idx="34">
                  <c:v>3.9061206460737186</c:v>
                </c:pt>
                <c:pt idx="35">
                  <c:v>3.8891467075849957</c:v>
                </c:pt>
                <c:pt idx="36">
                  <c:v>3.6224621622436768</c:v>
                </c:pt>
                <c:pt idx="37">
                  <c:v>3.2871276137116139</c:v>
                </c:pt>
                <c:pt idx="38">
                  <c:v>2.9053714934978356</c:v>
                </c:pt>
                <c:pt idx="39">
                  <c:v>3.3830388202874531</c:v>
                </c:pt>
                <c:pt idx="40">
                  <c:v>3.792458958005382</c:v>
                </c:pt>
                <c:pt idx="41">
                  <c:v>4.4658151512527482</c:v>
                </c:pt>
                <c:pt idx="42">
                  <c:v>4.830983406416772</c:v>
                </c:pt>
                <c:pt idx="43">
                  <c:v>3.6175323876921195</c:v>
                </c:pt>
                <c:pt idx="44">
                  <c:v>3.6169753630398143</c:v>
                </c:pt>
                <c:pt idx="45">
                  <c:v>3.6686520800580658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15D-4AC4-80AB-2D5CABB2CD47}"/>
            </c:ext>
          </c:extLst>
        </c:ser>
        <c:ser>
          <c:idx val="8"/>
          <c:order val="8"/>
          <c:tx>
            <c:v>cota=6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'Van der Meer (1988)'!$U$108:$U$134</c:f>
              <c:numCache>
                <c:formatCode>0.00</c:formatCode>
                <c:ptCount val="27"/>
                <c:pt idx="0">
                  <c:v>1.1970054859009178</c:v>
                </c:pt>
                <c:pt idx="1">
                  <c:v>1.0283623791589231</c:v>
                </c:pt>
                <c:pt idx="2">
                  <c:v>1.4533652339374492</c:v>
                </c:pt>
                <c:pt idx="3">
                  <c:v>1.0935732276850629</c:v>
                </c:pt>
                <c:pt idx="4">
                  <c:v>0.97554493641129536</c:v>
                </c:pt>
                <c:pt idx="5">
                  <c:v>1.4229268469855338</c:v>
                </c:pt>
                <c:pt idx="6">
                  <c:v>1.7622841579444799</c:v>
                </c:pt>
                <c:pt idx="7">
                  <c:v>1.5549289475904824</c:v>
                </c:pt>
                <c:pt idx="8">
                  <c:v>2.0954006081444727</c:v>
                </c:pt>
                <c:pt idx="9">
                  <c:v>1.3150862993346089</c:v>
                </c:pt>
                <c:pt idx="10">
                  <c:v>1.8347932540842748</c:v>
                </c:pt>
                <c:pt idx="11">
                  <c:v>2.3321394275735132</c:v>
                </c:pt>
                <c:pt idx="12">
                  <c:v>2.8142629609544865</c:v>
                </c:pt>
                <c:pt idx="13">
                  <c:v>2.1863114531561947</c:v>
                </c:pt>
                <c:pt idx="14">
                  <c:v>1.9169947595101755</c:v>
                </c:pt>
                <c:pt idx="15">
                  <c:v>0.8708084245073392</c:v>
                </c:pt>
                <c:pt idx="16">
                  <c:v>0.98041472107329597</c:v>
                </c:pt>
                <c:pt idx="17">
                  <c:v>1.1880435973123122</c:v>
                </c:pt>
                <c:pt idx="18">
                  <c:v>1.0778484750343116</c:v>
                </c:pt>
                <c:pt idx="19">
                  <c:v>0.85753641122702018</c:v>
                </c:pt>
                <c:pt idx="20">
                  <c:v>0.83376379350995755</c:v>
                </c:pt>
                <c:pt idx="21">
                  <c:v>0.80728542608937737</c:v>
                </c:pt>
                <c:pt idx="22">
                  <c:v>0.77541255815167953</c:v>
                </c:pt>
                <c:pt idx="23">
                  <c:v>0.80158414515500631</c:v>
                </c:pt>
                <c:pt idx="24">
                  <c:v>0.76125319070277597</c:v>
                </c:pt>
                <c:pt idx="25">
                  <c:v>0.72930877126218541</c:v>
                </c:pt>
                <c:pt idx="26">
                  <c:v>0.83051745881956873</c:v>
                </c:pt>
              </c:numCache>
            </c:numRef>
          </c:xVal>
          <c:yVal>
            <c:numRef>
              <c:f>'Van der Meer (1988)'!$AF$108:$AF$134</c:f>
              <c:numCache>
                <c:formatCode>0.00</c:formatCode>
                <c:ptCount val="27"/>
                <c:pt idx="0">
                  <c:v>4.5794442674972355</c:v>
                </c:pt>
                <c:pt idx="1">
                  <c:v>4.7967089271631069</c:v>
                </c:pt>
                <c:pt idx="2">
                  <c:v>3.8466680647591187</c:v>
                </c:pt>
                <c:pt idx="3">
                  <c:v>4.5688782861822608</c:v>
                </c:pt>
                <c:pt idx="4">
                  <c:v>5.0860975628095826</c:v>
                </c:pt>
                <c:pt idx="5">
                  <c:v>3.622495468151202</c:v>
                </c:pt>
                <c:pt idx="6">
                  <c:v>3.0764304951411034</c:v>
                </c:pt>
                <c:pt idx="7">
                  <c:v>3.5239585031244918</c:v>
                </c:pt>
                <c:pt idx="9">
                  <c:v>4.0162660098339265</c:v>
                </c:pt>
                <c:pt idx="10">
                  <c:v>3.0077519190443653</c:v>
                </c:pt>
                <c:pt idx="11">
                  <c:v>2.3326034244344913</c:v>
                </c:pt>
                <c:pt idx="12">
                  <c:v>2.1228584726383803</c:v>
                </c:pt>
                <c:pt idx="13">
                  <c:v>2.9247837295092611</c:v>
                </c:pt>
                <c:pt idx="14">
                  <c:v>2.9753849336165805</c:v>
                </c:pt>
                <c:pt idx="15">
                  <c:v>4.9713179882398961</c:v>
                </c:pt>
                <c:pt idx="16">
                  <c:v>4.2343901170030769</c:v>
                </c:pt>
                <c:pt idx="17">
                  <c:v>3.384986232583346</c:v>
                </c:pt>
                <c:pt idx="18">
                  <c:v>3.6583029477751006</c:v>
                </c:pt>
                <c:pt idx="19">
                  <c:v>5.2553728240836071</c:v>
                </c:pt>
                <c:pt idx="20">
                  <c:v>4.4365895379853635</c:v>
                </c:pt>
                <c:pt idx="21">
                  <c:v>5.2986907390224998</c:v>
                </c:pt>
                <c:pt idx="22">
                  <c:v>5.2711163527666942</c:v>
                </c:pt>
                <c:pt idx="23">
                  <c:v>4.737656010961766</c:v>
                </c:pt>
                <c:pt idx="24">
                  <c:v>5.0502949544049125</c:v>
                </c:pt>
                <c:pt idx="25">
                  <c:v>5.2760793929277252</c:v>
                </c:pt>
                <c:pt idx="26">
                  <c:v>4.9561942783661248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15D-4AC4-80AB-2D5CABB2CD47}"/>
            </c:ext>
          </c:extLst>
        </c:ser>
        <c:ser>
          <c:idx val="9"/>
          <c:order val="9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'Van der Meer (1988)'!$U$108:$U$134</c:f>
              <c:numCache>
                <c:formatCode>0.00</c:formatCode>
                <c:ptCount val="27"/>
                <c:pt idx="0">
                  <c:v>1.1970054859009178</c:v>
                </c:pt>
                <c:pt idx="1">
                  <c:v>1.0283623791589231</c:v>
                </c:pt>
                <c:pt idx="2">
                  <c:v>1.4533652339374492</c:v>
                </c:pt>
                <c:pt idx="3">
                  <c:v>1.0935732276850629</c:v>
                </c:pt>
                <c:pt idx="4">
                  <c:v>0.97554493641129536</c:v>
                </c:pt>
                <c:pt idx="5">
                  <c:v>1.4229268469855338</c:v>
                </c:pt>
                <c:pt idx="6">
                  <c:v>1.7622841579444799</c:v>
                </c:pt>
                <c:pt idx="7">
                  <c:v>1.5549289475904824</c:v>
                </c:pt>
                <c:pt idx="8">
                  <c:v>2.0954006081444727</c:v>
                </c:pt>
                <c:pt idx="9">
                  <c:v>1.3150862993346089</c:v>
                </c:pt>
                <c:pt idx="10">
                  <c:v>1.8347932540842748</c:v>
                </c:pt>
                <c:pt idx="11">
                  <c:v>2.3321394275735132</c:v>
                </c:pt>
                <c:pt idx="12">
                  <c:v>2.8142629609544865</c:v>
                </c:pt>
                <c:pt idx="13">
                  <c:v>2.1863114531561947</c:v>
                </c:pt>
                <c:pt idx="14">
                  <c:v>1.9169947595101755</c:v>
                </c:pt>
                <c:pt idx="15">
                  <c:v>0.8708084245073392</c:v>
                </c:pt>
                <c:pt idx="16">
                  <c:v>0.98041472107329597</c:v>
                </c:pt>
                <c:pt idx="17">
                  <c:v>1.1880435973123122</c:v>
                </c:pt>
                <c:pt idx="18">
                  <c:v>1.0778484750343116</c:v>
                </c:pt>
                <c:pt idx="19">
                  <c:v>0.85753641122702018</c:v>
                </c:pt>
                <c:pt idx="20">
                  <c:v>0.83376379350995755</c:v>
                </c:pt>
                <c:pt idx="21">
                  <c:v>0.80728542608937737</c:v>
                </c:pt>
                <c:pt idx="22">
                  <c:v>0.77541255815167953</c:v>
                </c:pt>
                <c:pt idx="23">
                  <c:v>0.80158414515500631</c:v>
                </c:pt>
                <c:pt idx="24">
                  <c:v>0.76125319070277597</c:v>
                </c:pt>
                <c:pt idx="25">
                  <c:v>0.72930877126218541</c:v>
                </c:pt>
                <c:pt idx="26">
                  <c:v>0.83051745881956873</c:v>
                </c:pt>
              </c:numCache>
            </c:numRef>
          </c:xVal>
          <c:yVal>
            <c:numRef>
              <c:f>'Van der Meer (1988)'!$AG$108:$AG$134</c:f>
              <c:numCache>
                <c:formatCode>0.00</c:formatCode>
                <c:ptCount val="27"/>
                <c:pt idx="0">
                  <c:v>4.4415081887411478</c:v>
                </c:pt>
                <c:pt idx="1">
                  <c:v>4.671485951511344</c:v>
                </c:pt>
                <c:pt idx="2">
                  <c:v>3.512554071326528</c:v>
                </c:pt>
                <c:pt idx="3">
                  <c:v>4.5468756965470574</c:v>
                </c:pt>
                <c:pt idx="5">
                  <c:v>3.8658058724308124</c:v>
                </c:pt>
                <c:pt idx="6">
                  <c:v>3.2010413516634819</c:v>
                </c:pt>
                <c:pt idx="7">
                  <c:v>3.6993375680044402</c:v>
                </c:pt>
                <c:pt idx="8">
                  <c:v>3.0414734962923049</c:v>
                </c:pt>
                <c:pt idx="9">
                  <c:v>4.0597857051110875</c:v>
                </c:pt>
                <c:pt idx="10">
                  <c:v>3.1773426823062634</c:v>
                </c:pt>
                <c:pt idx="11">
                  <c:v>2.5582417924688614</c:v>
                </c:pt>
                <c:pt idx="12">
                  <c:v>2.1591782040415999</c:v>
                </c:pt>
                <c:pt idx="13">
                  <c:v>2.9914362494942335</c:v>
                </c:pt>
                <c:pt idx="14">
                  <c:v>3.1431538703450079</c:v>
                </c:pt>
                <c:pt idx="15">
                  <c:v>5.0295077276822768</c:v>
                </c:pt>
                <c:pt idx="16">
                  <c:v>4.2574872668877273</c:v>
                </c:pt>
                <c:pt idx="17">
                  <c:v>3.7809522176044368</c:v>
                </c:pt>
                <c:pt idx="18">
                  <c:v>3.905196444856784</c:v>
                </c:pt>
                <c:pt idx="19">
                  <c:v>5.2239733229358087</c:v>
                </c:pt>
                <c:pt idx="20">
                  <c:v>4.5213783894906214</c:v>
                </c:pt>
                <c:pt idx="21">
                  <c:v>5.1810803933915892</c:v>
                </c:pt>
                <c:pt idx="22">
                  <c:v>5.2351593311577549</c:v>
                </c:pt>
                <c:pt idx="23">
                  <c:v>5.1602405181239206</c:v>
                </c:pt>
                <c:pt idx="24">
                  <c:v>5.1730970427424712</c:v>
                </c:pt>
                <c:pt idx="25">
                  <c:v>5.3777678105816227</c:v>
                </c:pt>
                <c:pt idx="26">
                  <c:v>4.8457826279950531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15D-4AC4-80AB-2D5CABB2CD47}"/>
            </c:ext>
          </c:extLst>
        </c:ser>
        <c:ser>
          <c:idx val="10"/>
          <c:order val="1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'Thompson and Shuttler 1975'!$R$3:$R$32</c:f>
              <c:numCache>
                <c:formatCode>General</c:formatCode>
                <c:ptCount val="30"/>
                <c:pt idx="0">
                  <c:v>3.4650000000000003</c:v>
                </c:pt>
                <c:pt idx="1">
                  <c:v>3.3109999999999999</c:v>
                </c:pt>
                <c:pt idx="2">
                  <c:v>3.1570000000000005</c:v>
                </c:pt>
                <c:pt idx="3">
                  <c:v>3.0470000000000002</c:v>
                </c:pt>
                <c:pt idx="4">
                  <c:v>2.7390000000000003</c:v>
                </c:pt>
                <c:pt idx="5">
                  <c:v>2.64</c:v>
                </c:pt>
                <c:pt idx="6">
                  <c:v>2.508</c:v>
                </c:pt>
                <c:pt idx="7">
                  <c:v>2.4420000000000006</c:v>
                </c:pt>
                <c:pt idx="8">
                  <c:v>2.2880000000000003</c:v>
                </c:pt>
                <c:pt idx="9">
                  <c:v>2.2109999999999999</c:v>
                </c:pt>
                <c:pt idx="10">
                  <c:v>4.2350000000000003</c:v>
                </c:pt>
                <c:pt idx="11">
                  <c:v>3.9930000000000003</c:v>
                </c:pt>
                <c:pt idx="12">
                  <c:v>3.7070000000000003</c:v>
                </c:pt>
                <c:pt idx="13">
                  <c:v>3.5750000000000002</c:v>
                </c:pt>
                <c:pt idx="14">
                  <c:v>3.3000000000000003</c:v>
                </c:pt>
                <c:pt idx="15">
                  <c:v>3.1350000000000002</c:v>
                </c:pt>
                <c:pt idx="16">
                  <c:v>2.9260000000000006</c:v>
                </c:pt>
                <c:pt idx="17">
                  <c:v>0</c:v>
                </c:pt>
                <c:pt idx="18">
                  <c:v>2.706</c:v>
                </c:pt>
                <c:pt idx="19">
                  <c:v>2.6179999999999999</c:v>
                </c:pt>
                <c:pt idx="20">
                  <c:v>4.6970000000000001</c:v>
                </c:pt>
                <c:pt idx="21">
                  <c:v>4.4990000000000006</c:v>
                </c:pt>
                <c:pt idx="22">
                  <c:v>4.3450000000000006</c:v>
                </c:pt>
                <c:pt idx="23">
                  <c:v>0</c:v>
                </c:pt>
                <c:pt idx="24">
                  <c:v>3.8170000000000006</c:v>
                </c:pt>
                <c:pt idx="25">
                  <c:v>3.6739999999999999</c:v>
                </c:pt>
                <c:pt idx="26">
                  <c:v>3.5310000000000001</c:v>
                </c:pt>
                <c:pt idx="27">
                  <c:v>0</c:v>
                </c:pt>
                <c:pt idx="28">
                  <c:v>3.1570000000000005</c:v>
                </c:pt>
                <c:pt idx="29">
                  <c:v>3.0140000000000007</c:v>
                </c:pt>
              </c:numCache>
            </c:numRef>
          </c:xVal>
          <c:yVal>
            <c:numRef>
              <c:f>'Thompson and Shuttler 1975'!$S$3:$S$32</c:f>
              <c:numCache>
                <c:formatCode>General</c:formatCode>
                <c:ptCount val="30"/>
                <c:pt idx="0">
                  <c:v>2.4491371924297582</c:v>
                </c:pt>
                <c:pt idx="1">
                  <c:v>2.4826039796011505</c:v>
                </c:pt>
                <c:pt idx="2">
                  <c:v>2.458413434306272</c:v>
                </c:pt>
                <c:pt idx="3">
                  <c:v>2.4089794339316546</c:v>
                </c:pt>
                <c:pt idx="4">
                  <c:v>2.6228348656517273</c:v>
                </c:pt>
                <c:pt idx="5">
                  <c:v>2.5947215786799123</c:v>
                </c:pt>
                <c:pt idx="6">
                  <c:v>2.5885647337695454</c:v>
                </c:pt>
                <c:pt idx="7">
                  <c:v>2.4879623661917085</c:v>
                </c:pt>
                <c:pt idx="8">
                  <c:v>2.8139023061958928</c:v>
                </c:pt>
                <c:pt idx="9">
                  <c:v>2.7709063772322517</c:v>
                </c:pt>
                <c:pt idx="10">
                  <c:v>2.2059604499190022</c:v>
                </c:pt>
                <c:pt idx="11">
                  <c:v>2.2904023811804159</c:v>
                </c:pt>
                <c:pt idx="12">
                  <c:v>2.400568412322595</c:v>
                </c:pt>
                <c:pt idx="13">
                  <c:v>2.3431603237149425</c:v>
                </c:pt>
                <c:pt idx="14">
                  <c:v>2.4317674251075614</c:v>
                </c:pt>
                <c:pt idx="15">
                  <c:v>2.4826039796011505</c:v>
                </c:pt>
                <c:pt idx="16">
                  <c:v>2.5596422227777067</c:v>
                </c:pt>
                <c:pt idx="18">
                  <c:v>2.7096837022627116</c:v>
                </c:pt>
                <c:pt idx="19">
                  <c:v>2.6748055780218842</c:v>
                </c:pt>
                <c:pt idx="20">
                  <c:v>2.2928092865299869</c:v>
                </c:pt>
                <c:pt idx="21">
                  <c:v>2.3064191810488106</c:v>
                </c:pt>
                <c:pt idx="22">
                  <c:v>2.2270333463715644</c:v>
                </c:pt>
                <c:pt idx="24">
                  <c:v>2.3101790538521838</c:v>
                </c:pt>
                <c:pt idx="25">
                  <c:v>2.3064191810488106</c:v>
                </c:pt>
                <c:pt idx="26">
                  <c:v>2.2559558573634027</c:v>
                </c:pt>
                <c:pt idx="28">
                  <c:v>2.5359860290407426</c:v>
                </c:pt>
                <c:pt idx="29">
                  <c:v>2.5626879789431229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8-515D-4AC4-80AB-2D5CABB2CD47}"/>
            </c:ext>
          </c:extLst>
        </c:ser>
        <c:ser>
          <c:idx val="11"/>
          <c:order val="1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'Thompson and Shuttler 1975'!$Y$3:$Y$34</c:f>
              <c:numCache>
                <c:formatCode>General</c:formatCode>
                <c:ptCount val="32"/>
                <c:pt idx="0">
                  <c:v>3.8390000000000004</c:v>
                </c:pt>
                <c:pt idx="1">
                  <c:v>3.6520000000000001</c:v>
                </c:pt>
                <c:pt idx="2">
                  <c:v>3.3880000000000003</c:v>
                </c:pt>
                <c:pt idx="3">
                  <c:v>3.1459999999999999</c:v>
                </c:pt>
                <c:pt idx="4">
                  <c:v>2.915</c:v>
                </c:pt>
                <c:pt idx="5">
                  <c:v>2.7940000000000005</c:v>
                </c:pt>
                <c:pt idx="6">
                  <c:v>2.6619999999999999</c:v>
                </c:pt>
                <c:pt idx="7">
                  <c:v>2.552</c:v>
                </c:pt>
                <c:pt idx="8">
                  <c:v>2.431</c:v>
                </c:pt>
                <c:pt idx="9">
                  <c:v>2.387</c:v>
                </c:pt>
                <c:pt idx="10">
                  <c:v>4.4550000000000001</c:v>
                </c:pt>
                <c:pt idx="11">
                  <c:v>4.3120000000000003</c:v>
                </c:pt>
                <c:pt idx="12">
                  <c:v>4.07</c:v>
                </c:pt>
                <c:pt idx="13">
                  <c:v>3.8500000000000005</c:v>
                </c:pt>
                <c:pt idx="14">
                  <c:v>3.9380000000000006</c:v>
                </c:pt>
                <c:pt idx="15">
                  <c:v>3.6410000000000005</c:v>
                </c:pt>
                <c:pt idx="16">
                  <c:v>3.2230000000000003</c:v>
                </c:pt>
                <c:pt idx="17">
                  <c:v>2.9590000000000001</c:v>
                </c:pt>
                <c:pt idx="18">
                  <c:v>2.8160000000000003</c:v>
                </c:pt>
                <c:pt idx="19">
                  <c:v>2.7390000000000003</c:v>
                </c:pt>
                <c:pt idx="20">
                  <c:v>4.8070000000000004</c:v>
                </c:pt>
                <c:pt idx="21">
                  <c:v>4.6420000000000003</c:v>
                </c:pt>
                <c:pt idx="22">
                  <c:v>4.4990000000000006</c:v>
                </c:pt>
                <c:pt idx="23">
                  <c:v>4.4000000000000004</c:v>
                </c:pt>
                <c:pt idx="24">
                  <c:v>4.0150000000000006</c:v>
                </c:pt>
                <c:pt idx="25">
                  <c:v>3.8170000000000006</c:v>
                </c:pt>
                <c:pt idx="26">
                  <c:v>3.6739999999999999</c:v>
                </c:pt>
                <c:pt idx="27">
                  <c:v>3.5750000000000002</c:v>
                </c:pt>
                <c:pt idx="28">
                  <c:v>3.3220000000000005</c:v>
                </c:pt>
                <c:pt idx="29">
                  <c:v>3.1680000000000001</c:v>
                </c:pt>
                <c:pt idx="30">
                  <c:v>3.0030000000000001</c:v>
                </c:pt>
                <c:pt idx="31">
                  <c:v>2.9480000000000004</c:v>
                </c:pt>
              </c:numCache>
            </c:numRef>
          </c:xVal>
          <c:yVal>
            <c:numRef>
              <c:f>'Thompson and Shuttler 1975'!$Z$3:$Z$34</c:f>
              <c:numCache>
                <c:formatCode>General</c:formatCode>
                <c:ptCount val="32"/>
                <c:pt idx="0">
                  <c:v>2.2294819811262876</c:v>
                </c:pt>
                <c:pt idx="1">
                  <c:v>2.2703436313862455</c:v>
                </c:pt>
                <c:pt idx="2">
                  <c:v>2.388800272923854</c:v>
                </c:pt>
                <c:pt idx="3">
                  <c:v>2.5124084098850035</c:v>
                </c:pt>
                <c:pt idx="4">
                  <c:v>2.5784443781721413</c:v>
                </c:pt>
                <c:pt idx="5">
                  <c:v>2.5921246185118552</c:v>
                </c:pt>
                <c:pt idx="6">
                  <c:v>2.582486781539302</c:v>
                </c:pt>
                <c:pt idx="7">
                  <c:v>2.5564857504093017</c:v>
                </c:pt>
                <c:pt idx="8">
                  <c:v>2.772312376530949</c:v>
                </c:pt>
                <c:pt idx="9">
                  <c:v>2.6636315045397687</c:v>
                </c:pt>
                <c:pt idx="10">
                  <c:v>2.2294819811262876</c:v>
                </c:pt>
                <c:pt idx="11">
                  <c:v>2.1988367453583324</c:v>
                </c:pt>
                <c:pt idx="12">
                  <c:v>2.2273948490776476</c:v>
                </c:pt>
                <c:pt idx="13">
                  <c:v>2.2626368135806465</c:v>
                </c:pt>
                <c:pt idx="14">
                  <c:v>1.8999063839163146</c:v>
                </c:pt>
                <c:pt idx="15">
                  <c:v>2.0558229733025057</c:v>
                </c:pt>
                <c:pt idx="16">
                  <c:v>2.3565191881546128</c:v>
                </c:pt>
                <c:pt idx="17">
                  <c:v>2.5564857504093017</c:v>
                </c:pt>
                <c:pt idx="18">
                  <c:v>2.7916991763668295</c:v>
                </c:pt>
                <c:pt idx="19">
                  <c:v>2.7172616690607034</c:v>
                </c:pt>
                <c:pt idx="20">
                  <c:v>2.4427367793209762</c:v>
                </c:pt>
                <c:pt idx="21">
                  <c:v>2.4133574034420722</c:v>
                </c:pt>
                <c:pt idx="22">
                  <c:v>2.3242381033853716</c:v>
                </c:pt>
                <c:pt idx="23">
                  <c:v>2.2038670262149154</c:v>
                </c:pt>
                <c:pt idx="24">
                  <c:v>2.3264159803056912</c:v>
                </c:pt>
                <c:pt idx="25">
                  <c:v>2.3776039604281158</c:v>
                </c:pt>
                <c:pt idx="26">
                  <c:v>2.3242381033853716</c:v>
                </c:pt>
                <c:pt idx="27">
                  <c:v>2.2332519198977812</c:v>
                </c:pt>
                <c:pt idx="28">
                  <c:v>2.5590575783362608</c:v>
                </c:pt>
                <c:pt idx="29">
                  <c:v>2.5921246185118552</c:v>
                </c:pt>
                <c:pt idx="30">
                  <c:v>2.5986273239239224</c:v>
                </c:pt>
                <c:pt idx="31">
                  <c:v>2.4536386225192723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9-515D-4AC4-80AB-2D5CABB2CD47}"/>
            </c:ext>
          </c:extLst>
        </c:ser>
        <c:ser>
          <c:idx val="14"/>
          <c:order val="1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'Thompson and Shuttler 1975'!$R$35:$R$63</c:f>
              <c:numCache>
                <c:formatCode>General</c:formatCode>
                <c:ptCount val="29"/>
                <c:pt idx="0">
                  <c:v>2.0680000000000001</c:v>
                </c:pt>
                <c:pt idx="1">
                  <c:v>1.9580000000000002</c:v>
                </c:pt>
                <c:pt idx="2">
                  <c:v>1.87</c:v>
                </c:pt>
                <c:pt idx="3">
                  <c:v>1.8149999999999999</c:v>
                </c:pt>
                <c:pt idx="4">
                  <c:v>0</c:v>
                </c:pt>
                <c:pt idx="5">
                  <c:v>1.617</c:v>
                </c:pt>
                <c:pt idx="6">
                  <c:v>1.5620000000000001</c:v>
                </c:pt>
                <c:pt idx="7">
                  <c:v>0</c:v>
                </c:pt>
                <c:pt idx="8">
                  <c:v>0</c:v>
                </c:pt>
                <c:pt idx="9">
                  <c:v>2.6179999999999999</c:v>
                </c:pt>
                <c:pt idx="10">
                  <c:v>2.3760000000000003</c:v>
                </c:pt>
                <c:pt idx="11">
                  <c:v>2.1670000000000003</c:v>
                </c:pt>
                <c:pt idx="12">
                  <c:v>2.0680000000000001</c:v>
                </c:pt>
                <c:pt idx="13">
                  <c:v>1.87</c:v>
                </c:pt>
                <c:pt idx="14">
                  <c:v>1.8260000000000001</c:v>
                </c:pt>
                <c:pt idx="15">
                  <c:v>1.7490000000000003</c:v>
                </c:pt>
                <c:pt idx="16">
                  <c:v>1.7050000000000003</c:v>
                </c:pt>
                <c:pt idx="17">
                  <c:v>0</c:v>
                </c:pt>
                <c:pt idx="18">
                  <c:v>2.9480000000000004</c:v>
                </c:pt>
                <c:pt idx="19">
                  <c:v>2.8160000000000003</c:v>
                </c:pt>
                <c:pt idx="20">
                  <c:v>2.6290000000000004</c:v>
                </c:pt>
                <c:pt idx="21">
                  <c:v>2.4750000000000001</c:v>
                </c:pt>
                <c:pt idx="22">
                  <c:v>2.387</c:v>
                </c:pt>
                <c:pt idx="23">
                  <c:v>2.3650000000000002</c:v>
                </c:pt>
                <c:pt idx="24">
                  <c:v>2.2220000000000004</c:v>
                </c:pt>
                <c:pt idx="25">
                  <c:v>2.1230000000000002</c:v>
                </c:pt>
                <c:pt idx="26">
                  <c:v>2.0020000000000002</c:v>
                </c:pt>
                <c:pt idx="27">
                  <c:v>1.9470000000000003</c:v>
                </c:pt>
                <c:pt idx="28">
                  <c:v>1.9690000000000003</c:v>
                </c:pt>
              </c:numCache>
            </c:numRef>
          </c:xVal>
          <c:yVal>
            <c:numRef>
              <c:f>'Thompson and Shuttler 1975'!$T$35:$T$63</c:f>
              <c:numCache>
                <c:formatCode>General</c:formatCode>
                <c:ptCount val="29"/>
                <c:pt idx="0">
                  <c:v>3.0049697467400582</c:v>
                </c:pt>
                <c:pt idx="1">
                  <c:v>3.0752255747317472</c:v>
                </c:pt>
                <c:pt idx="2">
                  <c:v>3.0513249096389612</c:v>
                </c:pt>
                <c:pt idx="3">
                  <c:v>2.948696137708692</c:v>
                </c:pt>
                <c:pt idx="5">
                  <c:v>3.2655162565730111</c:v>
                </c:pt>
                <c:pt idx="6">
                  <c:v>3.2353935734156929</c:v>
                </c:pt>
                <c:pt idx="9">
                  <c:v>2.5359860290407426</c:v>
                </c:pt>
                <c:pt idx="10">
                  <c:v>2.8349735767058299</c:v>
                </c:pt>
                <c:pt idx="11">
                  <c:v>3.0657861651348806</c:v>
                </c:pt>
                <c:pt idx="12">
                  <c:v>3.0803343581421152</c:v>
                </c:pt>
                <c:pt idx="13">
                  <c:v>3.282886023895208</c:v>
                </c:pt>
                <c:pt idx="14">
                  <c:v>3.2033599736789036</c:v>
                </c:pt>
                <c:pt idx="15">
                  <c:v>3.1236311871185576</c:v>
                </c:pt>
                <c:pt idx="16">
                  <c:v>3.0013514258820608</c:v>
                </c:pt>
                <c:pt idx="18">
                  <c:v>2.5359860290407426</c:v>
                </c:pt>
                <c:pt idx="19">
                  <c:v>2.5626879789431229</c:v>
                </c:pt>
                <c:pt idx="20">
                  <c:v>2.6608710112491418</c:v>
                </c:pt>
                <c:pt idx="21">
                  <c:v>2.7249111629718712</c:v>
                </c:pt>
                <c:pt idx="22">
                  <c:v>2.7190160371367993</c:v>
                </c:pt>
                <c:pt idx="23">
                  <c:v>2.6402046329739242</c:v>
                </c:pt>
                <c:pt idx="24">
                  <c:v>2.7548895773638571</c:v>
                </c:pt>
                <c:pt idx="25">
                  <c:v>2.7331772887287378</c:v>
                </c:pt>
                <c:pt idx="26">
                  <c:v>2.7907302731885832</c:v>
                </c:pt>
                <c:pt idx="27">
                  <c:v>2.7311545015883025</c:v>
                </c:pt>
                <c:pt idx="28">
                  <c:v>2.8660116081624833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A-515D-4AC4-80AB-2D5CABB2CD47}"/>
            </c:ext>
          </c:extLst>
        </c:ser>
        <c:ser>
          <c:idx val="15"/>
          <c:order val="15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'Thompson and Shuttler 1975'!$Y$35:$Y$64</c:f>
              <c:numCache>
                <c:formatCode>General</c:formatCode>
                <c:ptCount val="30"/>
                <c:pt idx="0">
                  <c:v>2.6070000000000002</c:v>
                </c:pt>
                <c:pt idx="1">
                  <c:v>2.2330000000000001</c:v>
                </c:pt>
                <c:pt idx="2">
                  <c:v>1.9690000000000003</c:v>
                </c:pt>
                <c:pt idx="3">
                  <c:v>1.8480000000000001</c:v>
                </c:pt>
                <c:pt idx="4">
                  <c:v>1.7710000000000004</c:v>
                </c:pt>
                <c:pt idx="5">
                  <c:v>1.7270000000000003</c:v>
                </c:pt>
                <c:pt idx="6">
                  <c:v>1.6720000000000002</c:v>
                </c:pt>
                <c:pt idx="7">
                  <c:v>1.6060000000000001</c:v>
                </c:pt>
                <c:pt idx="8">
                  <c:v>1.5289999999999999</c:v>
                </c:pt>
                <c:pt idx="9">
                  <c:v>2.7280000000000002</c:v>
                </c:pt>
                <c:pt idx="10">
                  <c:v>2.5190000000000001</c:v>
                </c:pt>
                <c:pt idx="11">
                  <c:v>2.343</c:v>
                </c:pt>
                <c:pt idx="12">
                  <c:v>2.2330000000000001</c:v>
                </c:pt>
                <c:pt idx="13">
                  <c:v>2.145</c:v>
                </c:pt>
                <c:pt idx="14">
                  <c:v>2.0020000000000002</c:v>
                </c:pt>
                <c:pt idx="15">
                  <c:v>1.8480000000000001</c:v>
                </c:pt>
                <c:pt idx="16">
                  <c:v>1.7929999999999999</c:v>
                </c:pt>
                <c:pt idx="17">
                  <c:v>1.7600000000000002</c:v>
                </c:pt>
                <c:pt idx="18">
                  <c:v>3.3000000000000003</c:v>
                </c:pt>
                <c:pt idx="19">
                  <c:v>3.1019999999999999</c:v>
                </c:pt>
                <c:pt idx="20">
                  <c:v>2.8490000000000002</c:v>
                </c:pt>
                <c:pt idx="21">
                  <c:v>2.64</c:v>
                </c:pt>
                <c:pt idx="22">
                  <c:v>2.4640000000000004</c:v>
                </c:pt>
                <c:pt idx="23">
                  <c:v>2.5739999999999998</c:v>
                </c:pt>
                <c:pt idx="24">
                  <c:v>2.3320000000000003</c:v>
                </c:pt>
                <c:pt idx="25">
                  <c:v>2.1890000000000001</c:v>
                </c:pt>
                <c:pt idx="26">
                  <c:v>2.1560000000000001</c:v>
                </c:pt>
                <c:pt idx="27">
                  <c:v>2.0130000000000003</c:v>
                </c:pt>
                <c:pt idx="28">
                  <c:v>2.0350000000000001</c:v>
                </c:pt>
                <c:pt idx="29">
                  <c:v>1.9250000000000003</c:v>
                </c:pt>
              </c:numCache>
            </c:numRef>
          </c:xVal>
          <c:yVal>
            <c:numRef>
              <c:f>'Thompson and Shuttler 1975'!$AA$35:$AA$64</c:f>
              <c:numCache>
                <c:formatCode>General</c:formatCode>
                <c:ptCount val="30"/>
                <c:pt idx="0">
                  <c:v>2.113161182111003</c:v>
                </c:pt>
                <c:pt idx="1">
                  <c:v>2.6457547830327903</c:v>
                </c:pt>
                <c:pt idx="2">
                  <c:v>3.0667030530779207</c:v>
                </c:pt>
                <c:pt idx="3">
                  <c:v>3.1588760709080455</c:v>
                </c:pt>
                <c:pt idx="4">
                  <c:v>3.1837850458048216</c:v>
                </c:pt>
                <c:pt idx="5">
                  <c:v>3.2182087727562063</c:v>
                </c:pt>
                <c:pt idx="6">
                  <c:v>3.1641797067351614</c:v>
                </c:pt>
                <c:pt idx="7">
                  <c:v>3.0828435954625415</c:v>
                </c:pt>
                <c:pt idx="8">
                  <c:v>3.0854138367008819</c:v>
                </c:pt>
                <c:pt idx="9">
                  <c:v>2.5978311780080223</c:v>
                </c:pt>
                <c:pt idx="10">
                  <c:v>2.8066452765955949</c:v>
                </c:pt>
                <c:pt idx="11">
                  <c:v>2.9375787140009559</c:v>
                </c:pt>
                <c:pt idx="12">
                  <c:v>2.9384893682865538</c:v>
                </c:pt>
                <c:pt idx="13">
                  <c:v>2.8110859762027105</c:v>
                </c:pt>
                <c:pt idx="14">
                  <c:v>2.9675357701583995</c:v>
                </c:pt>
                <c:pt idx="15">
                  <c:v>3.1474057650010239</c:v>
                </c:pt>
                <c:pt idx="16">
                  <c:v>3.0413364961765832</c:v>
                </c:pt>
                <c:pt idx="17">
                  <c:v>2.9128246163746234</c:v>
                </c:pt>
                <c:pt idx="18">
                  <c:v>2.2682555807980491</c:v>
                </c:pt>
                <c:pt idx="19">
                  <c:v>2.3597272389211374</c:v>
                </c:pt>
                <c:pt idx="20">
                  <c:v>2.53406515438544</c:v>
                </c:pt>
                <c:pt idx="21">
                  <c:v>2.674025325140764</c:v>
                </c:pt>
                <c:pt idx="22">
                  <c:v>2.8450845090170742</c:v>
                </c:pt>
                <c:pt idx="23">
                  <c:v>2.4815103789927377</c:v>
                </c:pt>
                <c:pt idx="24">
                  <c:v>2.788768555088617</c:v>
                </c:pt>
                <c:pt idx="25">
                  <c:v>2.8568760020778527</c:v>
                </c:pt>
                <c:pt idx="26">
                  <c:v>2.6887177719821969</c:v>
                </c:pt>
                <c:pt idx="27">
                  <c:v>2.8315364875455642</c:v>
                </c:pt>
                <c:pt idx="28">
                  <c:v>2.9855671747256376</c:v>
                </c:pt>
                <c:pt idx="29">
                  <c:v>3.0569193776932915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515D-4AC4-80AB-2D5CABB2CD47}"/>
            </c:ext>
          </c:extLst>
        </c:ser>
        <c:ser>
          <c:idx val="18"/>
          <c:order val="18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ysClr val="windowText" lastClr="000000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xVal>
            <c:numRef>
              <c:f>'Thompson and Shuttler 1975'!$R$65:$R$89</c:f>
              <c:numCache>
                <c:formatCode>General</c:formatCode>
                <c:ptCount val="25"/>
                <c:pt idx="0">
                  <c:v>1.3970000000000002</c:v>
                </c:pt>
                <c:pt idx="1">
                  <c:v>1.3420000000000001</c:v>
                </c:pt>
                <c:pt idx="2">
                  <c:v>1.276</c:v>
                </c:pt>
                <c:pt idx="3">
                  <c:v>0</c:v>
                </c:pt>
                <c:pt idx="4">
                  <c:v>0</c:v>
                </c:pt>
                <c:pt idx="5">
                  <c:v>1.595</c:v>
                </c:pt>
                <c:pt idx="6">
                  <c:v>1.4410000000000003</c:v>
                </c:pt>
                <c:pt idx="7">
                  <c:v>1.3640000000000001</c:v>
                </c:pt>
                <c:pt idx="8">
                  <c:v>0</c:v>
                </c:pt>
                <c:pt idx="9">
                  <c:v>0</c:v>
                </c:pt>
                <c:pt idx="10">
                  <c:v>1.298</c:v>
                </c:pt>
                <c:pt idx="11">
                  <c:v>0</c:v>
                </c:pt>
                <c:pt idx="12">
                  <c:v>1.9800000000000002</c:v>
                </c:pt>
                <c:pt idx="13">
                  <c:v>1.903</c:v>
                </c:pt>
                <c:pt idx="14">
                  <c:v>1.7600000000000002</c:v>
                </c:pt>
                <c:pt idx="15">
                  <c:v>1.6280000000000001</c:v>
                </c:pt>
                <c:pt idx="16">
                  <c:v>0</c:v>
                </c:pt>
                <c:pt idx="17">
                  <c:v>0</c:v>
                </c:pt>
                <c:pt idx="18">
                  <c:v>1.5509999999999999</c:v>
                </c:pt>
                <c:pt idx="19">
                  <c:v>1.4960000000000002</c:v>
                </c:pt>
                <c:pt idx="20">
                  <c:v>1.4190000000000003</c:v>
                </c:pt>
                <c:pt idx="21">
                  <c:v>0</c:v>
                </c:pt>
                <c:pt idx="22">
                  <c:v>0</c:v>
                </c:pt>
                <c:pt idx="23">
                  <c:v>1.3420000000000001</c:v>
                </c:pt>
                <c:pt idx="24">
                  <c:v>1.298</c:v>
                </c:pt>
              </c:numCache>
            </c:numRef>
          </c:xVal>
          <c:yVal>
            <c:numRef>
              <c:f>'Thompson and Shuttler 1975'!$U$65:$U$89</c:f>
              <c:numCache>
                <c:formatCode>General</c:formatCode>
                <c:ptCount val="25"/>
                <c:pt idx="0">
                  <c:v>3.6823906723057362</c:v>
                </c:pt>
                <c:pt idx="1">
                  <c:v>3.7158975694675278</c:v>
                </c:pt>
                <c:pt idx="2">
                  <c:v>3.7165426624512463</c:v>
                </c:pt>
                <c:pt idx="5">
                  <c:v>3.5397127709151883</c:v>
                </c:pt>
                <c:pt idx="6">
                  <c:v>3.9334614948900355</c:v>
                </c:pt>
                <c:pt idx="7">
                  <c:v>3.9359827909593701</c:v>
                </c:pt>
                <c:pt idx="10">
                  <c:v>3.8213488108833116</c:v>
                </c:pt>
                <c:pt idx="12">
                  <c:v>3.213406954606421</c:v>
                </c:pt>
                <c:pt idx="13">
                  <c:v>3.2193767735472978</c:v>
                </c:pt>
                <c:pt idx="14">
                  <c:v>3.383933786045104</c:v>
                </c:pt>
                <c:pt idx="15">
                  <c:v>3.593723417832468</c:v>
                </c:pt>
                <c:pt idx="16">
                  <c:v>0</c:v>
                </c:pt>
                <c:pt idx="17">
                  <c:v>0</c:v>
                </c:pt>
                <c:pt idx="18">
                  <c:v>3.5086929990837676</c:v>
                </c:pt>
                <c:pt idx="19">
                  <c:v>3.4916623713100052</c:v>
                </c:pt>
                <c:pt idx="20">
                  <c:v>3.4562400635247004</c:v>
                </c:pt>
                <c:pt idx="23">
                  <c:v>3.4913232317615703</c:v>
                </c:pt>
                <c:pt idx="24">
                  <c:v>3.4436119717048213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E-515D-4AC4-80AB-2D5CABB2CD47}"/>
            </c:ext>
          </c:extLst>
        </c:ser>
        <c:ser>
          <c:idx val="19"/>
          <c:order val="19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ysClr val="windowText" lastClr="000000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xVal>
            <c:numRef>
              <c:f>'Thompson and Shuttler 1975'!$Y$65:$Y$91</c:f>
              <c:numCache>
                <c:formatCode>General</c:formatCode>
                <c:ptCount val="27"/>
                <c:pt idx="0">
                  <c:v>1.4410000000000003</c:v>
                </c:pt>
                <c:pt idx="1">
                  <c:v>1.3860000000000001</c:v>
                </c:pt>
                <c:pt idx="2">
                  <c:v>1.32</c:v>
                </c:pt>
                <c:pt idx="3">
                  <c:v>1.276</c:v>
                </c:pt>
                <c:pt idx="4">
                  <c:v>0</c:v>
                </c:pt>
                <c:pt idx="5">
                  <c:v>1.7820000000000003</c:v>
                </c:pt>
                <c:pt idx="6">
                  <c:v>1.5840000000000001</c:v>
                </c:pt>
                <c:pt idx="7">
                  <c:v>1.4630000000000003</c:v>
                </c:pt>
                <c:pt idx="8">
                  <c:v>1.3970000000000002</c:v>
                </c:pt>
                <c:pt idx="9">
                  <c:v>1.353</c:v>
                </c:pt>
                <c:pt idx="10">
                  <c:v>1.5289999999999999</c:v>
                </c:pt>
                <c:pt idx="11">
                  <c:v>1.4080000000000001</c:v>
                </c:pt>
                <c:pt idx="12">
                  <c:v>0</c:v>
                </c:pt>
                <c:pt idx="13">
                  <c:v>1.9580000000000002</c:v>
                </c:pt>
                <c:pt idx="14">
                  <c:v>1.8920000000000001</c:v>
                </c:pt>
                <c:pt idx="15">
                  <c:v>1.804</c:v>
                </c:pt>
                <c:pt idx="16">
                  <c:v>1.7050000000000003</c:v>
                </c:pt>
                <c:pt idx="17">
                  <c:v>1.595</c:v>
                </c:pt>
                <c:pt idx="18">
                  <c:v>1.6500000000000001</c:v>
                </c:pt>
                <c:pt idx="19">
                  <c:v>1.5620000000000001</c:v>
                </c:pt>
                <c:pt idx="20">
                  <c:v>1.4630000000000003</c:v>
                </c:pt>
                <c:pt idx="21">
                  <c:v>1.3860000000000001</c:v>
                </c:pt>
                <c:pt idx="22">
                  <c:v>0</c:v>
                </c:pt>
                <c:pt idx="23">
                  <c:v>1.4410000000000003</c:v>
                </c:pt>
                <c:pt idx="24">
                  <c:v>1.375</c:v>
                </c:pt>
                <c:pt idx="25">
                  <c:v>1.2869999999999999</c:v>
                </c:pt>
                <c:pt idx="26">
                  <c:v>1.2210000000000003</c:v>
                </c:pt>
              </c:numCache>
            </c:numRef>
          </c:xVal>
          <c:yVal>
            <c:numRef>
              <c:f>'Thompson and Shuttler 1975'!$AB$65:$AB$91</c:f>
              <c:numCache>
                <c:formatCode>General</c:formatCode>
                <c:ptCount val="27"/>
                <c:pt idx="0">
                  <c:v>3.8773599671761523</c:v>
                </c:pt>
                <c:pt idx="1">
                  <c:v>3.8613718455073158</c:v>
                </c:pt>
                <c:pt idx="2">
                  <c:v>3.8414490875397114</c:v>
                </c:pt>
                <c:pt idx="3">
                  <c:v>3.7612663914067892</c:v>
                </c:pt>
                <c:pt idx="5">
                  <c:v>3.146302985228183</c:v>
                </c:pt>
                <c:pt idx="6">
                  <c:v>3.5509193246165403</c:v>
                </c:pt>
                <c:pt idx="7">
                  <c:v>3.8200361787725203</c:v>
                </c:pt>
                <c:pt idx="8">
                  <c:v>3.9018301837948446</c:v>
                </c:pt>
                <c:pt idx="9">
                  <c:v>3.8540929155909196</c:v>
                </c:pt>
                <c:pt idx="10">
                  <c:v>3.1018879737409222</c:v>
                </c:pt>
                <c:pt idx="11">
                  <c:v>3.3608236433119227</c:v>
                </c:pt>
                <c:pt idx="13">
                  <c:v>3.3965770863258791</c:v>
                </c:pt>
                <c:pt idx="14">
                  <c:v>3.2926706464626099</c:v>
                </c:pt>
                <c:pt idx="15">
                  <c:v>3.2911080924809406</c:v>
                </c:pt>
                <c:pt idx="16">
                  <c:v>3.3870053678774692</c:v>
                </c:pt>
                <c:pt idx="17">
                  <c:v>3.5887291410748237</c:v>
                </c:pt>
                <c:pt idx="18">
                  <c:v>3.4702371706226565</c:v>
                </c:pt>
                <c:pt idx="19">
                  <c:v>3.5395908583817057</c:v>
                </c:pt>
                <c:pt idx="20">
                  <c:v>3.6800436636935046</c:v>
                </c:pt>
                <c:pt idx="21">
                  <c:v>3.7318814977239234</c:v>
                </c:pt>
                <c:pt idx="23">
                  <c:v>3.3733031714432524</c:v>
                </c:pt>
                <c:pt idx="24">
                  <c:v>3.4502072508468142</c:v>
                </c:pt>
                <c:pt idx="25">
                  <c:v>3.5186382398472991</c:v>
                </c:pt>
                <c:pt idx="26">
                  <c:v>3.5849570293095958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F-515D-4AC4-80AB-2D5CABB2CD47}"/>
            </c:ext>
          </c:extLst>
        </c:ser>
        <c:ser>
          <c:idx val="22"/>
          <c:order val="2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'Thompson and Shuttler 1975'!$R$93:$R$99</c:f>
              <c:numCache>
                <c:formatCode>General</c:formatCode>
                <c:ptCount val="7"/>
                <c:pt idx="0">
                  <c:v>1.056</c:v>
                </c:pt>
                <c:pt idx="1">
                  <c:v>0.97900000000000009</c:v>
                </c:pt>
                <c:pt idx="2">
                  <c:v>0.90200000000000002</c:v>
                </c:pt>
                <c:pt idx="3">
                  <c:v>1.0449999999999999</c:v>
                </c:pt>
                <c:pt idx="4">
                  <c:v>0.96800000000000008</c:v>
                </c:pt>
                <c:pt idx="5">
                  <c:v>0.92400000000000004</c:v>
                </c:pt>
                <c:pt idx="6">
                  <c:v>0.89100000000000013</c:v>
                </c:pt>
              </c:numCache>
            </c:numRef>
          </c:xVal>
          <c:yVal>
            <c:numRef>
              <c:f>'Thompson and Shuttler 1975'!$V$93:$V$99</c:f>
              <c:numCache>
                <c:formatCode>General</c:formatCode>
                <c:ptCount val="7"/>
                <c:pt idx="0">
                  <c:v>3.8560883455277053</c:v>
                </c:pt>
                <c:pt idx="1">
                  <c:v>4.1483511659141801</c:v>
                </c:pt>
                <c:pt idx="2">
                  <c:v>4.4685279482390472</c:v>
                </c:pt>
                <c:pt idx="3">
                  <c:v>5.1761906620146672</c:v>
                </c:pt>
                <c:pt idx="4">
                  <c:v>5.5097791547277142</c:v>
                </c:pt>
                <c:pt idx="5">
                  <c:v>5.5386608549370724</c:v>
                </c:pt>
                <c:pt idx="6">
                  <c:v>5.4103308598137163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15D-4AC4-80AB-2D5CABB2CD47}"/>
            </c:ext>
          </c:extLst>
        </c:ser>
        <c:ser>
          <c:idx val="23"/>
          <c:order val="2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'Thompson and Shuttler 1975'!$Y$93:$Y$100</c:f>
              <c:numCache>
                <c:formatCode>General</c:formatCode>
                <c:ptCount val="8"/>
                <c:pt idx="0">
                  <c:v>1.1000000000000001</c:v>
                </c:pt>
                <c:pt idx="1">
                  <c:v>1.0449999999999999</c:v>
                </c:pt>
                <c:pt idx="2">
                  <c:v>0.94600000000000006</c:v>
                </c:pt>
                <c:pt idx="3">
                  <c:v>1.4630000000000003</c:v>
                </c:pt>
                <c:pt idx="4">
                  <c:v>1.1880000000000002</c:v>
                </c:pt>
                <c:pt idx="5">
                  <c:v>1.0230000000000001</c:v>
                </c:pt>
                <c:pt idx="6">
                  <c:v>0.95700000000000007</c:v>
                </c:pt>
                <c:pt idx="7">
                  <c:v>0.90200000000000002</c:v>
                </c:pt>
              </c:numCache>
            </c:numRef>
          </c:xVal>
          <c:yVal>
            <c:numRef>
              <c:f>'Thompson and Shuttler 1975'!$AC$93:$AC$100</c:f>
              <c:numCache>
                <c:formatCode>General</c:formatCode>
                <c:ptCount val="8"/>
                <c:pt idx="0">
                  <c:v>4.0130675660273178</c:v>
                </c:pt>
                <c:pt idx="1">
                  <c:v>4.0758925035910547</c:v>
                </c:pt>
                <c:pt idx="2">
                  <c:v>4.5193518676937776</c:v>
                </c:pt>
                <c:pt idx="3">
                  <c:v>2.9467935750538761</c:v>
                </c:pt>
                <c:pt idx="4">
                  <c:v>4.0758925035910547</c:v>
                </c:pt>
                <c:pt idx="5">
                  <c:v>5.0197086816170176</c:v>
                </c:pt>
                <c:pt idx="6">
                  <c:v>5.171741288184335</c:v>
                </c:pt>
                <c:pt idx="7">
                  <c:v>5.4192085886039507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3-515D-4AC4-80AB-2D5CABB2CD47}"/>
            </c:ext>
          </c:extLst>
        </c:ser>
        <c:ser>
          <c:idx val="26"/>
          <c:order val="26"/>
          <c:tx>
            <c:v>cs=0.99</c:v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Formulae!$BF$34:$BF$60</c:f>
              <c:numCache>
                <c:formatCode>General</c:formatCode>
                <c:ptCount val="27"/>
                <c:pt idx="0">
                  <c:v>2.9</c:v>
                </c:pt>
                <c:pt idx="1">
                  <c:v>3</c:v>
                </c:pt>
                <c:pt idx="2">
                  <c:v>3.1</c:v>
                </c:pt>
                <c:pt idx="3">
                  <c:v>3.2</c:v>
                </c:pt>
                <c:pt idx="4">
                  <c:v>3.3</c:v>
                </c:pt>
                <c:pt idx="5">
                  <c:v>3.4</c:v>
                </c:pt>
                <c:pt idx="6">
                  <c:v>3.5</c:v>
                </c:pt>
                <c:pt idx="7">
                  <c:v>3.6</c:v>
                </c:pt>
                <c:pt idx="8">
                  <c:v>3.7</c:v>
                </c:pt>
                <c:pt idx="9">
                  <c:v>3.8</c:v>
                </c:pt>
                <c:pt idx="10">
                  <c:v>3.9</c:v>
                </c:pt>
                <c:pt idx="11">
                  <c:v>4</c:v>
                </c:pt>
                <c:pt idx="12">
                  <c:v>4.0999999999999996</c:v>
                </c:pt>
                <c:pt idx="13">
                  <c:v>4.2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4.5</c:v>
                </c:pt>
                <c:pt idx="17">
                  <c:v>4.5999999999999996</c:v>
                </c:pt>
                <c:pt idx="18">
                  <c:v>4.7</c:v>
                </c:pt>
                <c:pt idx="19">
                  <c:v>4.8</c:v>
                </c:pt>
                <c:pt idx="20">
                  <c:v>4.9000000000000004</c:v>
                </c:pt>
                <c:pt idx="21">
                  <c:v>5</c:v>
                </c:pt>
                <c:pt idx="22">
                  <c:v>5.0999999999999996</c:v>
                </c:pt>
                <c:pt idx="23">
                  <c:v>5.2</c:v>
                </c:pt>
                <c:pt idx="24">
                  <c:v>5.3</c:v>
                </c:pt>
                <c:pt idx="25">
                  <c:v>5.4</c:v>
                </c:pt>
                <c:pt idx="26">
                  <c:v>5.5</c:v>
                </c:pt>
              </c:numCache>
            </c:numRef>
          </c:xVal>
          <c:yVal>
            <c:numRef>
              <c:f>Formulae!$BJ$34:$BJ$60</c:f>
              <c:numCache>
                <c:formatCode>General</c:formatCode>
                <c:ptCount val="27"/>
                <c:pt idx="0">
                  <c:v>2.5209960279962829</c:v>
                </c:pt>
                <c:pt idx="1">
                  <c:v>2.5295570991884109</c:v>
                </c:pt>
                <c:pt idx="2">
                  <c:v>2.5378650855249494</c:v>
                </c:pt>
                <c:pt idx="3">
                  <c:v>2.5459352809524645</c:v>
                </c:pt>
                <c:pt idx="4">
                  <c:v>2.5537816121376515</c:v>
                </c:pt>
                <c:pt idx="5">
                  <c:v>2.5614167979492395</c:v>
                </c:pt>
                <c:pt idx="6">
                  <c:v>2.5688524862448041</c:v>
                </c:pt>
                <c:pt idx="7">
                  <c:v>2.576099371741754</c:v>
                </c:pt>
                <c:pt idx="8">
                  <c:v>2.5831672980358977</c:v>
                </c:pt>
                <c:pt idx="9">
                  <c:v>2.5900653462662691</c:v>
                </c:pt>
                <c:pt idx="10">
                  <c:v>2.5968019124762387</c:v>
                </c:pt>
                <c:pt idx="11">
                  <c:v>2.6033847753621981</c:v>
                </c:pt>
                <c:pt idx="12">
                  <c:v>2.6098211558124618</c:v>
                </c:pt>
                <c:pt idx="13">
                  <c:v>2.6161177694054412</c:v>
                </c:pt>
                <c:pt idx="14">
                  <c:v>2.6222808728460167</c:v>
                </c:pt>
                <c:pt idx="15">
                  <c:v>2.6283163051635414</c:v>
                </c:pt>
                <c:pt idx="16">
                  <c:v>2.6342295243670124</c:v>
                </c:pt>
                <c:pt idx="17">
                  <c:v>2.6400256401473206</c:v>
                </c:pt>
                <c:pt idx="18">
                  <c:v>2.6457094431288377</c:v>
                </c:pt>
                <c:pt idx="19">
                  <c:v>2.6512854310995233</c:v>
                </c:pt>
                <c:pt idx="20">
                  <c:v>2.6567578325875996</c:v>
                </c:pt>
                <c:pt idx="21">
                  <c:v>2.6621306281014721</c:v>
                </c:pt>
                <c:pt idx="22">
                  <c:v>2.6674075693062393</c:v>
                </c:pt>
                <c:pt idx="23">
                  <c:v>2.6725921963734773</c:v>
                </c:pt>
                <c:pt idx="24">
                  <c:v>2.6776878537098376</c:v>
                </c:pt>
                <c:pt idx="25">
                  <c:v>2.6826977042434379</c:v>
                </c:pt>
                <c:pt idx="26">
                  <c:v>2.6876247424243722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515D-4AC4-80AB-2D5CABB2C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5383679"/>
        <c:axId val="1647895935"/>
        <c:extLst>
          <c:ext xmlns:c15="http://schemas.microsoft.com/office/drawing/2012/chart" uri="{02D57815-91ED-43cb-92C2-25804820EDAC}">
            <c15:filteredScatterSeries>
              <c15:ser>
                <c:idx val="5"/>
                <c:order val="5"/>
                <c:spPr>
                  <a:ln w="25400" cap="rnd">
                    <a:solidFill>
                      <a:sysClr val="windowText" lastClr="00000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Formulae!$AN$41:$AN$83</c15:sqref>
                        </c15:formulaRef>
                      </c:ext>
                    </c:extLst>
                    <c:numCache>
                      <c:formatCode>General</c:formatCode>
                      <c:ptCount val="43"/>
                      <c:pt idx="0">
                        <c:v>3.6</c:v>
                      </c:pt>
                      <c:pt idx="1">
                        <c:v>3.7</c:v>
                      </c:pt>
                      <c:pt idx="2">
                        <c:v>3.8</c:v>
                      </c:pt>
                      <c:pt idx="3">
                        <c:v>3.9</c:v>
                      </c:pt>
                      <c:pt idx="4">
                        <c:v>4</c:v>
                      </c:pt>
                      <c:pt idx="5">
                        <c:v>4.0999999999999996</c:v>
                      </c:pt>
                      <c:pt idx="6">
                        <c:v>4.2</c:v>
                      </c:pt>
                      <c:pt idx="7">
                        <c:v>4.3</c:v>
                      </c:pt>
                      <c:pt idx="8">
                        <c:v>4.4000000000000004</c:v>
                      </c:pt>
                      <c:pt idx="9">
                        <c:v>4.5</c:v>
                      </c:pt>
                      <c:pt idx="10">
                        <c:v>4.5999999999999996</c:v>
                      </c:pt>
                      <c:pt idx="11">
                        <c:v>4.7</c:v>
                      </c:pt>
                      <c:pt idx="12">
                        <c:v>4.8</c:v>
                      </c:pt>
                      <c:pt idx="13">
                        <c:v>4.9000000000000004</c:v>
                      </c:pt>
                      <c:pt idx="14">
                        <c:v>5</c:v>
                      </c:pt>
                      <c:pt idx="15">
                        <c:v>5.0999999999999996</c:v>
                      </c:pt>
                      <c:pt idx="16">
                        <c:v>5.2</c:v>
                      </c:pt>
                      <c:pt idx="17">
                        <c:v>5.3</c:v>
                      </c:pt>
                      <c:pt idx="18">
                        <c:v>5.4</c:v>
                      </c:pt>
                      <c:pt idx="19">
                        <c:v>5.5</c:v>
                      </c:pt>
                      <c:pt idx="20">
                        <c:v>5.6</c:v>
                      </c:pt>
                      <c:pt idx="21">
                        <c:v>5.7</c:v>
                      </c:pt>
                      <c:pt idx="22">
                        <c:v>5.8</c:v>
                      </c:pt>
                      <c:pt idx="23">
                        <c:v>5.9</c:v>
                      </c:pt>
                      <c:pt idx="24">
                        <c:v>6</c:v>
                      </c:pt>
                      <c:pt idx="25">
                        <c:v>6.1</c:v>
                      </c:pt>
                      <c:pt idx="26">
                        <c:v>6.2</c:v>
                      </c:pt>
                      <c:pt idx="27">
                        <c:v>6.3</c:v>
                      </c:pt>
                      <c:pt idx="28">
                        <c:v>6.4</c:v>
                      </c:pt>
                      <c:pt idx="29">
                        <c:v>6.5</c:v>
                      </c:pt>
                      <c:pt idx="30">
                        <c:v>6.6</c:v>
                      </c:pt>
                      <c:pt idx="31">
                        <c:v>6.7</c:v>
                      </c:pt>
                      <c:pt idx="32">
                        <c:v>6.8</c:v>
                      </c:pt>
                      <c:pt idx="33">
                        <c:v>6.9</c:v>
                      </c:pt>
                      <c:pt idx="34">
                        <c:v>7</c:v>
                      </c:pt>
                      <c:pt idx="35">
                        <c:v>7.1</c:v>
                      </c:pt>
                      <c:pt idx="36">
                        <c:v>7.2</c:v>
                      </c:pt>
                      <c:pt idx="37">
                        <c:v>7.3</c:v>
                      </c:pt>
                      <c:pt idx="38">
                        <c:v>7.4</c:v>
                      </c:pt>
                      <c:pt idx="39">
                        <c:v>7.5</c:v>
                      </c:pt>
                      <c:pt idx="40">
                        <c:v>7.6</c:v>
                      </c:pt>
                      <c:pt idx="41">
                        <c:v>7.7</c:v>
                      </c:pt>
                      <c:pt idx="42">
                        <c:v>7.8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Formulae!$AT$41:$AT$83</c15:sqref>
                        </c15:formulaRef>
                      </c:ext>
                    </c:extLst>
                    <c:numCache>
                      <c:formatCode>General</c:formatCode>
                      <c:ptCount val="43"/>
                      <c:pt idx="3">
                        <c:v>2.1511894999544952</c:v>
                      </c:pt>
                      <c:pt idx="4">
                        <c:v>2.1241294353444209</c:v>
                      </c:pt>
                      <c:pt idx="5">
                        <c:v>2.1089419057026522</c:v>
                      </c:pt>
                      <c:pt idx="6">
                        <c:v>2.1140300674874841</c:v>
                      </c:pt>
                      <c:pt idx="7">
                        <c:v>2.1190103425098021</c:v>
                      </c:pt>
                      <c:pt idx="8">
                        <c:v>2.1238874491671349</c:v>
                      </c:pt>
                      <c:pt idx="9">
                        <c:v>2.1286657979624275</c:v>
                      </c:pt>
                      <c:pt idx="10">
                        <c:v>2.1333495179300472</c:v>
                      </c:pt>
                      <c:pt idx="11">
                        <c:v>2.13794248027338</c:v>
                      </c:pt>
                      <c:pt idx="12">
                        <c:v>2.1424483195608279</c:v>
                      </c:pt>
                      <c:pt idx="13">
                        <c:v>2.1468704527776312</c:v>
                      </c:pt>
                      <c:pt idx="14">
                        <c:v>2.1512120964894006</c:v>
                      </c:pt>
                      <c:pt idx="15">
                        <c:v>2.1554762823382574</c:v>
                      </c:pt>
                      <c:pt idx="16">
                        <c:v>2.1596658710628285</c:v>
                      </c:pt>
                      <c:pt idx="17">
                        <c:v>2.1637835652081985</c:v>
                      </c:pt>
                      <c:pt idx="18">
                        <c:v>2.1678319206704435</c:v>
                      </c:pt>
                      <c:pt idx="19">
                        <c:v>2.1718133572020721</c:v>
                      </c:pt>
                      <c:pt idx="20">
                        <c:v>2.1757301679889474</c:v>
                      </c:pt>
                      <c:pt idx="21">
                        <c:v>2.1795845283957589</c:v>
                      </c:pt>
                      <c:pt idx="22">
                        <c:v>2.1833785039654585</c:v>
                      </c:pt>
                      <c:pt idx="23">
                        <c:v>2.1871140577479662</c:v>
                      </c:pt>
                      <c:pt idx="24">
                        <c:v>2.1907930570247376</c:v>
                      </c:pt>
                      <c:pt idx="25">
                        <c:v>2.1944172794881589</c:v>
                      </c:pt>
                      <c:pt idx="26">
                        <c:v>2.197988418928126</c:v>
                      </c:pt>
                      <c:pt idx="27">
                        <c:v>2.2015080904723745</c:v>
                      </c:pt>
                      <c:pt idx="28">
                        <c:v>2.2049778354220662</c:v>
                      </c:pt>
                      <c:pt idx="29">
                        <c:v>2.2083991257196791</c:v>
                      </c:pt>
                      <c:pt idx="30">
                        <c:v>2.2117733680823646</c:v>
                      </c:pt>
                      <c:pt idx="31">
                        <c:v>2.2151019078304723</c:v>
                      </c:pt>
                      <c:pt idx="32">
                        <c:v>2.2183860324379103</c:v>
                      </c:pt>
                      <c:pt idx="33">
                        <c:v>2.2216269748283253</c:v>
                      </c:pt>
                      <c:pt idx="34">
                        <c:v>2.2248259164386908</c:v>
                      </c:pt>
                      <c:pt idx="35">
                        <c:v>2.2279839900697969</c:v>
                      </c:pt>
                      <c:pt idx="36">
                        <c:v>2.231102282541225</c:v>
                      </c:pt>
                      <c:pt idx="37">
                        <c:v>2.2341818371667497</c:v>
                      </c:pt>
                      <c:pt idx="38">
                        <c:v>2.237223656064574</c:v>
                      </c:pt>
                      <c:pt idx="39">
                        <c:v>2.240228702315509</c:v>
                      </c:pt>
                      <c:pt idx="40">
                        <c:v>2.2431979019809707</c:v>
                      </c:pt>
                      <c:pt idx="41">
                        <c:v>2.2461321459916297</c:v>
                      </c:pt>
                      <c:pt idx="42">
                        <c:v>2.2490322919165551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5-515D-4AC4-80AB-2D5CABB2CD47}"/>
                  </c:ext>
                </c:extLst>
              </c15:ser>
            </c15:filteredScatterSeries>
            <c15:filteredScatterSeries>
              <c15:ser>
                <c:idx val="12"/>
                <c:order val="12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70C0"/>
                    </a:solidFill>
                    <a:ln w="9525">
                      <a:solidFill>
                        <a:srgbClr val="0070C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S'!$I$80:$I$90</c15:sqref>
                        </c15:formulaRef>
                      </c:ext>
                    </c:extLst>
                    <c:numCache>
                      <c:formatCode>0.00</c:formatCode>
                      <c:ptCount val="11"/>
                      <c:pt idx="0">
                        <c:v>2.77</c:v>
                      </c:pt>
                      <c:pt idx="1">
                        <c:v>2.2200000000000002</c:v>
                      </c:pt>
                      <c:pt idx="2">
                        <c:v>3.25</c:v>
                      </c:pt>
                      <c:pt idx="9">
                        <c:v>5.74</c:v>
                      </c:pt>
                      <c:pt idx="10">
                        <c:v>6.49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S'!$W$80:$W$82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2.4089794339316546</c:v>
                      </c:pt>
                      <c:pt idx="1">
                        <c:v>2.4879623661917085</c:v>
                      </c:pt>
                      <c:pt idx="2">
                        <c:v>2.3431603237149425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515D-4AC4-80AB-2D5CABB2CD47}"/>
                  </c:ext>
                </c:extLst>
              </c15:ser>
            </c15:filteredScatterSeries>
            <c15:filteredScatterSeries>
              <c15:ser>
                <c:idx val="13"/>
                <c:order val="13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70C0"/>
                    </a:solidFill>
                    <a:ln w="9525">
                      <a:solidFill>
                        <a:srgbClr val="0070C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S'!$K$80:$K$90</c15:sqref>
                        </c15:formulaRef>
                      </c:ext>
                    </c:extLst>
                    <c:numCache>
                      <c:formatCode>0.00</c:formatCode>
                      <c:ptCount val="11"/>
                      <c:pt idx="0">
                        <c:v>2.86</c:v>
                      </c:pt>
                      <c:pt idx="1">
                        <c:v>2.3199999999999998</c:v>
                      </c:pt>
                      <c:pt idx="2">
                        <c:v>3.5</c:v>
                      </c:pt>
                      <c:pt idx="3">
                        <c:v>2.69</c:v>
                      </c:pt>
                      <c:pt idx="4">
                        <c:v>4</c:v>
                      </c:pt>
                      <c:pt idx="5">
                        <c:v>3.25</c:v>
                      </c:pt>
                      <c:pt idx="6">
                        <c:v>2.68</c:v>
                      </c:pt>
                      <c:pt idx="8">
                        <c:v>4.76</c:v>
                      </c:pt>
                      <c:pt idx="9">
                        <c:v>5.8</c:v>
                      </c:pt>
                      <c:pt idx="10">
                        <c:v>6.55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S'!$X$80:$X$86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2.5124084098850035</c:v>
                      </c:pt>
                      <c:pt idx="1">
                        <c:v>2.5564857504093017</c:v>
                      </c:pt>
                      <c:pt idx="2">
                        <c:v>2.2626368135806465</c:v>
                      </c:pt>
                      <c:pt idx="3">
                        <c:v>2.5564857504093017</c:v>
                      </c:pt>
                      <c:pt idx="4">
                        <c:v>2.2038670262149154</c:v>
                      </c:pt>
                      <c:pt idx="5">
                        <c:v>2.2332519198977812</c:v>
                      </c:pt>
                      <c:pt idx="6">
                        <c:v>2.4536386225192723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515D-4AC4-80AB-2D5CABB2CD47}"/>
                  </c:ext>
                </c:extLst>
              </c15:ser>
            </c15:filteredScatterSeries>
            <c15:filteredScatterSeries>
              <c15:ser>
                <c:idx val="16"/>
                <c:order val="16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C000"/>
                    </a:solidFill>
                    <a:ln w="9525">
                      <a:solidFill>
                        <a:srgbClr val="FFC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S'!$I$15:$I$20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1.78</c:v>
                      </c:pt>
                      <c:pt idx="1">
                        <c:v>1.42</c:v>
                      </c:pt>
                      <c:pt idx="2">
                        <c:v>2.16</c:v>
                      </c:pt>
                      <c:pt idx="3">
                        <c:v>1.66</c:v>
                      </c:pt>
                      <c:pt idx="4">
                        <c:v>2.56</c:v>
                      </c:pt>
                      <c:pt idx="5">
                        <c:v>2.02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S'!$W$15:$W$20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3.0752255747317472</c:v>
                      </c:pt>
                      <c:pt idx="1">
                        <c:v>3.2353935734156929</c:v>
                      </c:pt>
                      <c:pt idx="2">
                        <c:v>2.8349735767058299</c:v>
                      </c:pt>
                      <c:pt idx="3">
                        <c:v>3.2033599736789036</c:v>
                      </c:pt>
                      <c:pt idx="4">
                        <c:v>2.5626879789431229</c:v>
                      </c:pt>
                      <c:pt idx="5">
                        <c:v>2.7548895773638571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515D-4AC4-80AB-2D5CABB2CD47}"/>
                  </c:ext>
                </c:extLst>
              </c15:ser>
            </c15:filteredScatterSeries>
            <c15:filteredScatterSeries>
              <c15:ser>
                <c:idx val="17"/>
                <c:order val="17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C000"/>
                    </a:solidFill>
                    <a:ln w="9525">
                      <a:solidFill>
                        <a:srgbClr val="FFC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S'!$K$15:$K$21</c15:sqref>
                        </c15:formulaRef>
                      </c:ext>
                    </c:extLst>
                    <c:numCache>
                      <c:formatCode>0.00</c:formatCode>
                      <c:ptCount val="7"/>
                      <c:pt idx="0">
                        <c:v>2.0299999999999998</c:v>
                      </c:pt>
                      <c:pt idx="1">
                        <c:v>1.52</c:v>
                      </c:pt>
                      <c:pt idx="2">
                        <c:v>2.29</c:v>
                      </c:pt>
                      <c:pt idx="3">
                        <c:v>1.82</c:v>
                      </c:pt>
                      <c:pt idx="4">
                        <c:v>2.82</c:v>
                      </c:pt>
                      <c:pt idx="5">
                        <c:v>2.12</c:v>
                      </c:pt>
                      <c:pt idx="6">
                        <c:v>1.75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S'!$X$15:$X$21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2.6457547830327903</c:v>
                      </c:pt>
                      <c:pt idx="1">
                        <c:v>3.1641797067351614</c:v>
                      </c:pt>
                      <c:pt idx="2">
                        <c:v>2.8066452765955949</c:v>
                      </c:pt>
                      <c:pt idx="3">
                        <c:v>2.9675357701583995</c:v>
                      </c:pt>
                      <c:pt idx="4">
                        <c:v>2.3597272389211374</c:v>
                      </c:pt>
                      <c:pt idx="5">
                        <c:v>2.788768555088617</c:v>
                      </c:pt>
                      <c:pt idx="6">
                        <c:v>3.0569193776932915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515D-4AC4-80AB-2D5CABB2CD47}"/>
                  </c:ext>
                </c:extLst>
              </c15:ser>
            </c15:filteredScatterSeries>
            <c15:filteredScatterSeries>
              <c15:ser>
                <c:idx val="20"/>
                <c:order val="20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ysClr val="windowText" lastClr="000000"/>
                    </a:solidFill>
                    <a:ln w="9525">
                      <a:solidFill>
                        <a:sysClr val="windowText" lastClr="0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S'!$I$102:$I$103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1.24</c:v>
                      </c:pt>
                      <c:pt idx="1">
                        <c:v>1.48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S'!$W$102:$W$103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3.9359827909593701</c:v>
                      </c:pt>
                      <c:pt idx="1">
                        <c:v>3.593723417832468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515D-4AC4-80AB-2D5CABB2CD47}"/>
                  </c:ext>
                </c:extLst>
              </c15:ser>
            </c15:filteredScatterSeries>
            <c15:filteredScatterSeries>
              <c15:ser>
                <c:idx val="21"/>
                <c:order val="21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ysClr val="windowText" lastClr="000000"/>
                    </a:solidFill>
                    <a:ln w="9525">
                      <a:solidFill>
                        <a:sysClr val="windowText" lastClr="0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S'!$K$101:$K$105</c15:sqref>
                        </c15:formulaRef>
                      </c:ext>
                    </c:extLst>
                    <c:numCache>
                      <c:formatCode>0.00</c:formatCode>
                      <c:ptCount val="5"/>
                      <c:pt idx="0">
                        <c:v>1.1599999999999999</c:v>
                      </c:pt>
                      <c:pt idx="1">
                        <c:v>1.33</c:v>
                      </c:pt>
                      <c:pt idx="2">
                        <c:v>1.64</c:v>
                      </c:pt>
                      <c:pt idx="3">
                        <c:v>1.26</c:v>
                      </c:pt>
                      <c:pt idx="4">
                        <c:v>1.1100000000000001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S'!$X$101:$X$105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3.7612663914067892</c:v>
                      </c:pt>
                      <c:pt idx="1">
                        <c:v>3.8200361787725203</c:v>
                      </c:pt>
                      <c:pt idx="2">
                        <c:v>3.2911080924809406</c:v>
                      </c:pt>
                      <c:pt idx="3">
                        <c:v>3.7318814977239234</c:v>
                      </c:pt>
                      <c:pt idx="4">
                        <c:v>3.5849570293095958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515D-4AC4-80AB-2D5CABB2CD47}"/>
                  </c:ext>
                </c:extLst>
              </c15:ser>
            </c15:filteredScatterSeries>
            <c15:filteredScatterSeries>
              <c15:ser>
                <c:idx val="24"/>
                <c:order val="24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C00000"/>
                    </a:solidFill>
                    <a:ln w="9525">
                      <a:solidFill>
                        <a:srgbClr val="C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S'!$I$35:$I$36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0.89</c:v>
                      </c:pt>
                      <c:pt idx="1">
                        <c:v>0.88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S'!$W$35:$W$36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4.1483511659141801</c:v>
                      </c:pt>
                      <c:pt idx="1">
                        <c:v>5.5097791547277142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515D-4AC4-80AB-2D5CABB2CD47}"/>
                  </c:ext>
                </c:extLst>
              </c15:ser>
            </c15:filteredScatterSeries>
            <c15:filteredScatterSeries>
              <c15:ser>
                <c:idx val="25"/>
                <c:order val="25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C00000"/>
                    </a:solidFill>
                    <a:ln w="9525">
                      <a:solidFill>
                        <a:srgbClr val="C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S'!$K$35:$K$36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0.95</c:v>
                      </c:pt>
                      <c:pt idx="1">
                        <c:v>1.08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S'!$X$35:$X$36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4.0758925035910547</c:v>
                      </c:pt>
                      <c:pt idx="1">
                        <c:v>4.0758925035910547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515D-4AC4-80AB-2D5CABB2CD47}"/>
                  </c:ext>
                </c:extLst>
              </c15:ser>
            </c15:filteredScatterSeries>
            <c15:filteredScatterSeries>
              <c15:ser>
                <c:idx val="27"/>
                <c:order val="27"/>
                <c:tx>
                  <c:v>cs=0.96</c:v>
                </c:tx>
                <c:spPr>
                  <a:ln w="25400" cap="rnd">
                    <a:solidFill>
                      <a:sysClr val="windowText" lastClr="00000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Formulae!$AN$31:$AN$60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2.6</c:v>
                      </c:pt>
                      <c:pt idx="1">
                        <c:v>2.7</c:v>
                      </c:pt>
                      <c:pt idx="2">
                        <c:v>2.8</c:v>
                      </c:pt>
                      <c:pt idx="3">
                        <c:v>2.9</c:v>
                      </c:pt>
                      <c:pt idx="4">
                        <c:v>3</c:v>
                      </c:pt>
                      <c:pt idx="5">
                        <c:v>3.1</c:v>
                      </c:pt>
                      <c:pt idx="6">
                        <c:v>3.2</c:v>
                      </c:pt>
                      <c:pt idx="7">
                        <c:v>3.3</c:v>
                      </c:pt>
                      <c:pt idx="8">
                        <c:v>3.4</c:v>
                      </c:pt>
                      <c:pt idx="9">
                        <c:v>3.5</c:v>
                      </c:pt>
                      <c:pt idx="10">
                        <c:v>3.6</c:v>
                      </c:pt>
                      <c:pt idx="11">
                        <c:v>3.7</c:v>
                      </c:pt>
                      <c:pt idx="12">
                        <c:v>3.8</c:v>
                      </c:pt>
                      <c:pt idx="13">
                        <c:v>3.9</c:v>
                      </c:pt>
                      <c:pt idx="14">
                        <c:v>4</c:v>
                      </c:pt>
                      <c:pt idx="15">
                        <c:v>4.0999999999999996</c:v>
                      </c:pt>
                      <c:pt idx="16">
                        <c:v>4.2</c:v>
                      </c:pt>
                      <c:pt idx="17">
                        <c:v>4.3</c:v>
                      </c:pt>
                      <c:pt idx="18">
                        <c:v>4.4000000000000004</c:v>
                      </c:pt>
                      <c:pt idx="19">
                        <c:v>4.5</c:v>
                      </c:pt>
                      <c:pt idx="20">
                        <c:v>4.5999999999999996</c:v>
                      </c:pt>
                      <c:pt idx="21">
                        <c:v>4.7</c:v>
                      </c:pt>
                      <c:pt idx="22">
                        <c:v>4.8</c:v>
                      </c:pt>
                      <c:pt idx="23">
                        <c:v>4.9000000000000004</c:v>
                      </c:pt>
                      <c:pt idx="24">
                        <c:v>5</c:v>
                      </c:pt>
                      <c:pt idx="25">
                        <c:v>5.0999999999999996</c:v>
                      </c:pt>
                      <c:pt idx="26">
                        <c:v>5.2</c:v>
                      </c:pt>
                      <c:pt idx="27">
                        <c:v>5.3</c:v>
                      </c:pt>
                      <c:pt idx="28">
                        <c:v>5.4</c:v>
                      </c:pt>
                      <c:pt idx="29">
                        <c:v>5.5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Formulae!$AV$31:$AV$60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3">
                        <c:v>2.4950063782231253</c:v>
                      </c:pt>
                      <c:pt idx="4">
                        <c:v>2.5034791909493554</c:v>
                      </c:pt>
                      <c:pt idx="5">
                        <c:v>2.5117015279422183</c:v>
                      </c:pt>
                      <c:pt idx="6">
                        <c:v>2.519688525478728</c:v>
                      </c:pt>
                      <c:pt idx="7">
                        <c:v>2.5274539666516964</c:v>
                      </c:pt>
                      <c:pt idx="8">
                        <c:v>2.535010439207495</c:v>
                      </c:pt>
                      <c:pt idx="9">
                        <c:v>2.5423694709226932</c:v>
                      </c:pt>
                      <c:pt idx="10">
                        <c:v>2.5495416462598803</c:v>
                      </c:pt>
                      <c:pt idx="11">
                        <c:v>2.5565367073344967</c:v>
                      </c:pt>
                      <c:pt idx="12">
                        <c:v>2.5633636416655858</c:v>
                      </c:pt>
                      <c:pt idx="13">
                        <c:v>2.57003075873937</c:v>
                      </c:pt>
                      <c:pt idx="14">
                        <c:v>2.5765457570594954</c:v>
                      </c:pt>
                      <c:pt idx="15">
                        <c:v>2.5829157830721274</c:v>
                      </c:pt>
                      <c:pt idx="16">
                        <c:v>2.5891474831229111</c:v>
                      </c:pt>
                      <c:pt idx="17">
                        <c:v>2.5952470494146143</c:v>
                      </c:pt>
                      <c:pt idx="18">
                        <c:v>2.6012202607804125</c:v>
                      </c:pt>
                      <c:pt idx="19">
                        <c:v>2.607072518961167</c:v>
                      </c:pt>
                      <c:pt idx="20">
                        <c:v>2.6128088809705443</c:v>
                      </c:pt>
                      <c:pt idx="21">
                        <c:v>2.6184340880450354</c:v>
                      </c:pt>
                      <c:pt idx="22">
                        <c:v>2.6239525916036519</c:v>
                      </c:pt>
                      <c:pt idx="23">
                        <c:v>2.629368576581542</c:v>
                      </c:pt>
                      <c:pt idx="24">
                        <c:v>2.6346859824509417</c:v>
                      </c:pt>
                      <c:pt idx="25">
                        <c:v>2.6399085221999896</c:v>
                      </c:pt>
                      <c:pt idx="26">
                        <c:v>2.6450396995036476</c:v>
                      </c:pt>
                      <c:pt idx="27">
                        <c:v>2.6500828242901489</c:v>
                      </c:pt>
                      <c:pt idx="28">
                        <c:v>2.6550410268801032</c:v>
                      </c:pt>
                      <c:pt idx="29">
                        <c:v>2.6599172708529868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515D-4AC4-80AB-2D5CABB2CD47}"/>
                  </c:ext>
                </c:extLst>
              </c15:ser>
            </c15:filteredScatterSeries>
          </c:ext>
        </c:extLst>
      </c:scatterChart>
      <c:valAx>
        <c:axId val="1575383679"/>
        <c:scaling>
          <c:orientation val="minMax"/>
          <c:max val="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 sz="1800" b="1">
                    <a:solidFill>
                      <a:schemeClr val="tx1"/>
                    </a:solidFill>
                  </a:rPr>
                  <a:t>Breaker</a:t>
                </a:r>
                <a:r>
                  <a:rPr lang="nl-NL" sz="1800" b="1" baseline="0">
                    <a:solidFill>
                      <a:schemeClr val="tx1"/>
                    </a:solidFill>
                  </a:rPr>
                  <a:t> parameter </a:t>
                </a:r>
                <a:r>
                  <a:rPr lang="el-GR" sz="1800" b="1" baseline="0">
                    <a:solidFill>
                      <a:schemeClr val="tx1"/>
                    </a:solidFill>
                    <a:latin typeface="Cambria" panose="02040503050406030204" pitchFamily="18" charset="0"/>
                    <a:ea typeface="Cambria" panose="02040503050406030204" pitchFamily="18" charset="0"/>
                  </a:rPr>
                  <a:t>ξ</a:t>
                </a:r>
                <a:r>
                  <a:rPr lang="nl-NL" sz="1800" b="1" baseline="-25000">
                    <a:solidFill>
                      <a:schemeClr val="tx1"/>
                    </a:solidFill>
                  </a:rPr>
                  <a:t>m-1,0</a:t>
                </a:r>
                <a:r>
                  <a:rPr lang="nl-NL" sz="1800" b="1" baseline="0">
                    <a:solidFill>
                      <a:schemeClr val="tx1"/>
                    </a:solidFill>
                  </a:rPr>
                  <a:t> (-)</a:t>
                </a:r>
                <a:endParaRPr lang="nl-NL" sz="18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.42954980343903132"/>
              <c:y val="0.943972369398560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" sourceLinked="0"/>
        <c:majorTickMark val="in"/>
        <c:minorTickMark val="in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647895935"/>
        <c:crosses val="autoZero"/>
        <c:crossBetween val="midCat"/>
      </c:valAx>
      <c:valAx>
        <c:axId val="1647895935"/>
        <c:scaling>
          <c:orientation val="minMax"/>
          <c:max val="6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 sz="1800" b="1" i="0" baseline="0">
                    <a:solidFill>
                      <a:schemeClr val="tx1"/>
                    </a:solidFill>
                    <a:effectLst/>
                  </a:rPr>
                  <a:t>Stability number H</a:t>
                </a:r>
                <a:r>
                  <a:rPr lang="nl-NL" sz="1800" b="1" i="0" baseline="-25000">
                    <a:solidFill>
                      <a:schemeClr val="tx1"/>
                    </a:solidFill>
                    <a:effectLst/>
                  </a:rPr>
                  <a:t>s</a:t>
                </a:r>
                <a:r>
                  <a:rPr lang="nl-NL" sz="1800" b="1" i="0" baseline="0">
                    <a:solidFill>
                      <a:schemeClr val="tx1"/>
                    </a:solidFill>
                    <a:effectLst/>
                  </a:rPr>
                  <a:t>/</a:t>
                </a:r>
                <a:r>
                  <a:rPr lang="el-GR" sz="1800" b="1" i="0" baseline="0">
                    <a:solidFill>
                      <a:schemeClr val="tx1"/>
                    </a:solidFill>
                    <a:effectLst/>
                    <a:latin typeface="Cambria" panose="02040503050406030204" pitchFamily="18" charset="0"/>
                    <a:ea typeface="Cambria" panose="02040503050406030204" pitchFamily="18" charset="0"/>
                  </a:rPr>
                  <a:t>Δ</a:t>
                </a:r>
                <a:r>
                  <a:rPr lang="nl-NL" sz="1800" b="1" i="0" u="none" strike="noStrike" kern="1200" baseline="0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D</a:t>
                </a:r>
                <a:r>
                  <a:rPr lang="nl-NL" sz="1800" b="1" i="0" u="none" strike="noStrike" kern="1200" baseline="-25000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n50 </a:t>
                </a:r>
                <a:r>
                  <a:rPr lang="nl-NL" sz="1800" b="1" i="0" baseline="0">
                    <a:solidFill>
                      <a:schemeClr val="tx1"/>
                    </a:solidFill>
                    <a:effectLst/>
                  </a:rPr>
                  <a:t>/(S/N</a:t>
                </a:r>
                <a:r>
                  <a:rPr lang="nl-NL" sz="1800" b="1" i="0" baseline="30000">
                    <a:solidFill>
                      <a:schemeClr val="tx1"/>
                    </a:solidFill>
                    <a:effectLst/>
                  </a:rPr>
                  <a:t>0.5</a:t>
                </a:r>
                <a:r>
                  <a:rPr lang="nl-NL" sz="1800" b="1" i="0" baseline="0">
                    <a:solidFill>
                      <a:schemeClr val="tx1"/>
                    </a:solidFill>
                    <a:effectLst/>
                  </a:rPr>
                  <a:t>)</a:t>
                </a:r>
                <a:r>
                  <a:rPr lang="nl-NL" sz="1800" b="1" i="0" baseline="30000">
                    <a:solidFill>
                      <a:schemeClr val="tx1"/>
                    </a:solidFill>
                    <a:effectLst/>
                  </a:rPr>
                  <a:t>0.2</a:t>
                </a:r>
                <a:r>
                  <a:rPr lang="nl-NL" sz="1800" b="1" i="0" baseline="0">
                    <a:solidFill>
                      <a:schemeClr val="tx1"/>
                    </a:solidFill>
                    <a:effectLst/>
                  </a:rPr>
                  <a:t> (-)</a:t>
                </a:r>
                <a:endParaRPr lang="nl-NL" b="1">
                  <a:solidFill>
                    <a:schemeClr val="tx1"/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2.9734985263974688E-3"/>
              <c:y val="0.103344632634669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" sourceLinked="0"/>
        <c:majorTickMark val="in"/>
        <c:minorTickMark val="in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575383679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6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egendEntry>
        <c:idx val="16"/>
        <c:delete val="1"/>
      </c:legendEntry>
      <c:legendEntry>
        <c:idx val="17"/>
        <c:delete val="1"/>
      </c:legendEntry>
      <c:layout>
        <c:manualLayout>
          <c:xMode val="edge"/>
          <c:yMode val="edge"/>
          <c:x val="0.74475662133142451"/>
          <c:y val="0.10187104151484451"/>
          <c:w val="0.11980732920634365"/>
          <c:h val="0.24933652480798821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nl-NL" sz="2000">
                <a:solidFill>
                  <a:schemeClr val="tx1"/>
                </a:solidFill>
              </a:rPr>
              <a:t>Permeable core</a:t>
            </a:r>
          </a:p>
        </c:rich>
      </c:tx>
      <c:layout>
        <c:manualLayout>
          <c:xMode val="edge"/>
          <c:yMode val="edge"/>
          <c:x val="0.39942067736185383"/>
          <c:y val="9.0090090090090086E-2"/>
        </c:manualLayout>
      </c:layout>
      <c:overlay val="1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0.10609821368054728"/>
          <c:y val="3.5403688738757391E-2"/>
          <c:w val="0.86372209824039359"/>
          <c:h val="0.84742710173047642"/>
        </c:manualLayout>
      </c:layout>
      <c:scatterChart>
        <c:scatterStyle val="lineMarker"/>
        <c:varyColors val="0"/>
        <c:ser>
          <c:idx val="0"/>
          <c:order val="0"/>
          <c:tx>
            <c:v>cota=1.5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'Van der Meer (1988)'!$U$174:$U$194</c:f>
              <c:numCache>
                <c:formatCode>0.00</c:formatCode>
                <c:ptCount val="21"/>
                <c:pt idx="0">
                  <c:v>5.8314235592448584</c:v>
                </c:pt>
                <c:pt idx="1">
                  <c:v>6.7145916345849663</c:v>
                </c:pt>
                <c:pt idx="2">
                  <c:v>6.3229297042017549</c:v>
                </c:pt>
                <c:pt idx="3">
                  <c:v>6.0579439142438751</c:v>
                </c:pt>
                <c:pt idx="4">
                  <c:v>5.6687553416641574</c:v>
                </c:pt>
                <c:pt idx="5">
                  <c:v>4.618415181902412</c:v>
                </c:pt>
                <c:pt idx="6">
                  <c:v>5.3093376687913496</c:v>
                </c:pt>
                <c:pt idx="7">
                  <c:v>4.9055528870465794</c:v>
                </c:pt>
                <c:pt idx="8">
                  <c:v>4.429479513952856</c:v>
                </c:pt>
                <c:pt idx="9">
                  <c:v>5.3537014076292815</c:v>
                </c:pt>
                <c:pt idx="10">
                  <c:v>3.6293101574448534</c:v>
                </c:pt>
                <c:pt idx="11">
                  <c:v>3.9417265475024905</c:v>
                </c:pt>
                <c:pt idx="12">
                  <c:v>3.433118587040596</c:v>
                </c:pt>
                <c:pt idx="13">
                  <c:v>3.2586480379978182</c:v>
                </c:pt>
                <c:pt idx="14">
                  <c:v>3.7423458936185745</c:v>
                </c:pt>
                <c:pt idx="15">
                  <c:v>5.1095956793323891</c:v>
                </c:pt>
                <c:pt idx="16">
                  <c:v>8.3041425566955311</c:v>
                </c:pt>
                <c:pt idx="17">
                  <c:v>7.6255358249484608</c:v>
                </c:pt>
                <c:pt idx="18">
                  <c:v>7.0292840908782193</c:v>
                </c:pt>
                <c:pt idx="19">
                  <c:v>6.626129383795381</c:v>
                </c:pt>
                <c:pt idx="20">
                  <c:v>7.2803863255421053</c:v>
                </c:pt>
              </c:numCache>
            </c:numRef>
          </c:xVal>
          <c:yVal>
            <c:numRef>
              <c:f>'Van der Meer (1988)'!$AF$174:$AF$194</c:f>
              <c:numCache>
                <c:formatCode>0.00</c:formatCode>
                <c:ptCount val="21"/>
                <c:pt idx="0">
                  <c:v>2.4289246016205213</c:v>
                </c:pt>
                <c:pt idx="1">
                  <c:v>2.4822672866500528</c:v>
                </c:pt>
                <c:pt idx="2">
                  <c:v>3.1183848827233973</c:v>
                </c:pt>
                <c:pt idx="3">
                  <c:v>2.8700836809516943</c:v>
                </c:pt>
                <c:pt idx="4">
                  <c:v>2.8951602582580147</c:v>
                </c:pt>
                <c:pt idx="5">
                  <c:v>2.6012381851307196</c:v>
                </c:pt>
                <c:pt idx="6">
                  <c:v>2.757984385103414</c:v>
                </c:pt>
                <c:pt idx="7">
                  <c:v>2.7705499527635418</c:v>
                </c:pt>
                <c:pt idx="10">
                  <c:v>2.6803580298776186</c:v>
                </c:pt>
                <c:pt idx="11">
                  <c:v>2.6551235135094893</c:v>
                </c:pt>
                <c:pt idx="12">
                  <c:v>2.8777703199011695</c:v>
                </c:pt>
                <c:pt idx="14">
                  <c:v>2.9323046002707911</c:v>
                </c:pt>
                <c:pt idx="15">
                  <c:v>2.8735544282370311</c:v>
                </c:pt>
                <c:pt idx="16">
                  <c:v>3.3593604332252109</c:v>
                </c:pt>
                <c:pt idx="17">
                  <c:v>3.706135031731383</c:v>
                </c:pt>
                <c:pt idx="18">
                  <c:v>3.333067774203553</c:v>
                </c:pt>
                <c:pt idx="20">
                  <c:v>3.3345651534337652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29D-4B56-83CE-5241AB314114}"/>
            </c:ext>
          </c:extLst>
        </c:ser>
        <c:ser>
          <c:idx val="1"/>
          <c:order val="1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'Van der Meer (1988)'!$U$174:$U$194</c:f>
              <c:numCache>
                <c:formatCode>0.00</c:formatCode>
                <c:ptCount val="21"/>
                <c:pt idx="0">
                  <c:v>5.8314235592448584</c:v>
                </c:pt>
                <c:pt idx="1">
                  <c:v>6.7145916345849663</c:v>
                </c:pt>
                <c:pt idx="2">
                  <c:v>6.3229297042017549</c:v>
                </c:pt>
                <c:pt idx="3">
                  <c:v>6.0579439142438751</c:v>
                </c:pt>
                <c:pt idx="4">
                  <c:v>5.6687553416641574</c:v>
                </c:pt>
                <c:pt idx="5">
                  <c:v>4.618415181902412</c:v>
                </c:pt>
                <c:pt idx="6">
                  <c:v>5.3093376687913496</c:v>
                </c:pt>
                <c:pt idx="7">
                  <c:v>4.9055528870465794</c:v>
                </c:pt>
                <c:pt idx="8">
                  <c:v>4.429479513952856</c:v>
                </c:pt>
                <c:pt idx="9">
                  <c:v>5.3537014076292815</c:v>
                </c:pt>
                <c:pt idx="10">
                  <c:v>3.6293101574448534</c:v>
                </c:pt>
                <c:pt idx="11">
                  <c:v>3.9417265475024905</c:v>
                </c:pt>
                <c:pt idx="12">
                  <c:v>3.433118587040596</c:v>
                </c:pt>
                <c:pt idx="13">
                  <c:v>3.2586480379978182</c:v>
                </c:pt>
                <c:pt idx="14">
                  <c:v>3.7423458936185745</c:v>
                </c:pt>
                <c:pt idx="15">
                  <c:v>5.1095956793323891</c:v>
                </c:pt>
                <c:pt idx="16">
                  <c:v>8.3041425566955311</c:v>
                </c:pt>
                <c:pt idx="17">
                  <c:v>7.6255358249484608</c:v>
                </c:pt>
                <c:pt idx="18">
                  <c:v>7.0292840908782193</c:v>
                </c:pt>
                <c:pt idx="19">
                  <c:v>6.626129383795381</c:v>
                </c:pt>
                <c:pt idx="20">
                  <c:v>7.2803863255421053</c:v>
                </c:pt>
              </c:numCache>
            </c:numRef>
          </c:xVal>
          <c:yVal>
            <c:numRef>
              <c:f>'Van der Meer (1988)'!$AG$174:$AG$194</c:f>
              <c:numCache>
                <c:formatCode>0.00</c:formatCode>
                <c:ptCount val="21"/>
                <c:pt idx="1">
                  <c:v>2.6977873882870358</c:v>
                </c:pt>
                <c:pt idx="2">
                  <c:v>3.0414737223455606</c:v>
                </c:pt>
                <c:pt idx="3">
                  <c:v>3.00978789021798</c:v>
                </c:pt>
                <c:pt idx="4">
                  <c:v>2.8748770850490932</c:v>
                </c:pt>
                <c:pt idx="6">
                  <c:v>2.7810460590049595</c:v>
                </c:pt>
                <c:pt idx="7">
                  <c:v>2.6210404404691761</c:v>
                </c:pt>
                <c:pt idx="10">
                  <c:v>2.6385232022954992</c:v>
                </c:pt>
                <c:pt idx="11">
                  <c:v>2.7808167974705813</c:v>
                </c:pt>
                <c:pt idx="14">
                  <c:v>2.9383570410490596</c:v>
                </c:pt>
                <c:pt idx="15">
                  <c:v>2.898641301306045</c:v>
                </c:pt>
                <c:pt idx="16">
                  <c:v>3.5486083963920567</c:v>
                </c:pt>
                <c:pt idx="17">
                  <c:v>3.5723760896547452</c:v>
                </c:pt>
                <c:pt idx="20">
                  <c:v>3.2886163270683486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29D-4B56-83CE-5241AB314114}"/>
            </c:ext>
          </c:extLst>
        </c:ser>
        <c:ser>
          <c:idx val="2"/>
          <c:order val="2"/>
          <c:tx>
            <c:v>cota=2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'Van der Meer (1988)'!$U$154:$U$173</c:f>
              <c:numCache>
                <c:formatCode>0.00</c:formatCode>
                <c:ptCount val="20"/>
                <c:pt idx="0">
                  <c:v>3.8831251960105417</c:v>
                </c:pt>
                <c:pt idx="1">
                  <c:v>3.6059428577100663</c:v>
                </c:pt>
                <c:pt idx="2">
                  <c:v>3.4265050392581751</c:v>
                </c:pt>
                <c:pt idx="3">
                  <c:v>3.1111328630553632</c:v>
                </c:pt>
                <c:pt idx="4">
                  <c:v>3.2572559351273864</c:v>
                </c:pt>
                <c:pt idx="5">
                  <c:v>4.4017004710496677</c:v>
                </c:pt>
                <c:pt idx="6">
                  <c:v>4.8892569675752053</c:v>
                </c:pt>
                <c:pt idx="7">
                  <c:v>4.1795299114151483</c:v>
                </c:pt>
                <c:pt idx="8">
                  <c:v>4.5652911125313089</c:v>
                </c:pt>
                <c:pt idx="9">
                  <c:v>4.0564579909313689</c:v>
                </c:pt>
                <c:pt idx="10">
                  <c:v>6.3646023776511846</c:v>
                </c:pt>
                <c:pt idx="11">
                  <c:v>5.8901553361466208</c:v>
                </c:pt>
                <c:pt idx="12">
                  <c:v>5.4147347674875883</c:v>
                </c:pt>
                <c:pt idx="13">
                  <c:v>4.81041510841019</c:v>
                </c:pt>
                <c:pt idx="14">
                  <c:v>5.0325056465931235</c:v>
                </c:pt>
                <c:pt idx="15">
                  <c:v>2.6519598014531938</c:v>
                </c:pt>
                <c:pt idx="16">
                  <c:v>2.4450933194853568</c:v>
                </c:pt>
                <c:pt idx="17">
                  <c:v>2.316135159712311</c:v>
                </c:pt>
                <c:pt idx="18">
                  <c:v>2.9497832399213477</c:v>
                </c:pt>
                <c:pt idx="19">
                  <c:v>2.5685817282600922</c:v>
                </c:pt>
              </c:numCache>
            </c:numRef>
          </c:xVal>
          <c:yVal>
            <c:numRef>
              <c:f>'Van der Meer (1988)'!$AF$154:$AF$173</c:f>
              <c:numCache>
                <c:formatCode>0.00</c:formatCode>
                <c:ptCount val="20"/>
                <c:pt idx="0">
                  <c:v>2.8947404773661591</c:v>
                </c:pt>
                <c:pt idx="1">
                  <c:v>2.6969837667854777</c:v>
                </c:pt>
                <c:pt idx="2">
                  <c:v>2.8300566251971691</c:v>
                </c:pt>
                <c:pt idx="3">
                  <c:v>3.0360065508868663</c:v>
                </c:pt>
                <c:pt idx="4">
                  <c:v>3.004414998459974</c:v>
                </c:pt>
                <c:pt idx="5">
                  <c:v>2.9723991076288589</c:v>
                </c:pt>
                <c:pt idx="7">
                  <c:v>2.9421032018381399</c:v>
                </c:pt>
                <c:pt idx="8">
                  <c:v>2.9540258403934945</c:v>
                </c:pt>
                <c:pt idx="9">
                  <c:v>2.8745494704550287</c:v>
                </c:pt>
                <c:pt idx="11">
                  <c:v>3.6114385432279006</c:v>
                </c:pt>
                <c:pt idx="12">
                  <c:v>4.0177102405640346</c:v>
                </c:pt>
                <c:pt idx="13">
                  <c:v>3.3989485375834962</c:v>
                </c:pt>
                <c:pt idx="14">
                  <c:v>3.5613633546795498</c:v>
                </c:pt>
                <c:pt idx="15">
                  <c:v>3.1057112899142494</c:v>
                </c:pt>
                <c:pt idx="16">
                  <c:v>3.4742634610197398</c:v>
                </c:pt>
                <c:pt idx="17">
                  <c:v>3.5599838212612966</c:v>
                </c:pt>
                <c:pt idx="18">
                  <c:v>3.1195277679854003</c:v>
                </c:pt>
                <c:pt idx="19">
                  <c:v>3.688962426849614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29D-4B56-83CE-5241AB314114}"/>
            </c:ext>
          </c:extLst>
        </c:ser>
        <c:ser>
          <c:idx val="3"/>
          <c:order val="3"/>
          <c:tx>
            <c:strRef>
              <c:f>'Data per S'!$U$1</c:f>
              <c:strCache>
                <c:ptCount val="1"/>
                <c:pt idx="0">
                  <c:v>cota=6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'Van der Meer (1988)'!$U$154:$U$173</c:f>
              <c:numCache>
                <c:formatCode>0.00</c:formatCode>
                <c:ptCount val="20"/>
                <c:pt idx="0">
                  <c:v>3.8831251960105417</c:v>
                </c:pt>
                <c:pt idx="1">
                  <c:v>3.6059428577100663</c:v>
                </c:pt>
                <c:pt idx="2">
                  <c:v>3.4265050392581751</c:v>
                </c:pt>
                <c:pt idx="3">
                  <c:v>3.1111328630553632</c:v>
                </c:pt>
                <c:pt idx="4">
                  <c:v>3.2572559351273864</c:v>
                </c:pt>
                <c:pt idx="5">
                  <c:v>4.4017004710496677</c:v>
                </c:pt>
                <c:pt idx="6">
                  <c:v>4.8892569675752053</c:v>
                </c:pt>
                <c:pt idx="7">
                  <c:v>4.1795299114151483</c:v>
                </c:pt>
                <c:pt idx="8">
                  <c:v>4.5652911125313089</c:v>
                </c:pt>
                <c:pt idx="9">
                  <c:v>4.0564579909313689</c:v>
                </c:pt>
                <c:pt idx="10">
                  <c:v>6.3646023776511846</c:v>
                </c:pt>
                <c:pt idx="11">
                  <c:v>5.8901553361466208</c:v>
                </c:pt>
                <c:pt idx="12">
                  <c:v>5.4147347674875883</c:v>
                </c:pt>
                <c:pt idx="13">
                  <c:v>4.81041510841019</c:v>
                </c:pt>
                <c:pt idx="14">
                  <c:v>5.0325056465931235</c:v>
                </c:pt>
                <c:pt idx="15">
                  <c:v>2.6519598014531938</c:v>
                </c:pt>
                <c:pt idx="16">
                  <c:v>2.4450933194853568</c:v>
                </c:pt>
                <c:pt idx="17">
                  <c:v>2.316135159712311</c:v>
                </c:pt>
                <c:pt idx="18">
                  <c:v>2.9497832399213477</c:v>
                </c:pt>
                <c:pt idx="19">
                  <c:v>2.5685817282600922</c:v>
                </c:pt>
              </c:numCache>
            </c:numRef>
          </c:xVal>
          <c:yVal>
            <c:numRef>
              <c:f>'Van der Meer (1988)'!$AG$154:$AG$173</c:f>
              <c:numCache>
                <c:formatCode>0.00</c:formatCode>
                <c:ptCount val="20"/>
                <c:pt idx="0">
                  <c:v>2.9763141485517535</c:v>
                </c:pt>
                <c:pt idx="1">
                  <c:v>2.9551556106721208</c:v>
                </c:pt>
                <c:pt idx="2">
                  <c:v>3.0127118648093134</c:v>
                </c:pt>
                <c:pt idx="5">
                  <c:v>3.0520927541761895</c:v>
                </c:pt>
                <c:pt idx="6">
                  <c:v>3.1285448335975934</c:v>
                </c:pt>
                <c:pt idx="8">
                  <c:v>3.0042027880837656</c:v>
                </c:pt>
                <c:pt idx="11">
                  <c:v>3.4435186195189367</c:v>
                </c:pt>
                <c:pt idx="12">
                  <c:v>3.6639736413053421</c:v>
                </c:pt>
                <c:pt idx="14">
                  <c:v>3.608414554529122</c:v>
                </c:pt>
                <c:pt idx="15">
                  <c:v>3.5475965995558383</c:v>
                </c:pt>
                <c:pt idx="16">
                  <c:v>3.5292103826210348</c:v>
                </c:pt>
                <c:pt idx="18">
                  <c:v>3.3571035095244794</c:v>
                </c:pt>
                <c:pt idx="19">
                  <c:v>3.5702513944147038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29D-4B56-83CE-5241AB314114}"/>
            </c:ext>
          </c:extLst>
        </c:ser>
        <c:ser>
          <c:idx val="4"/>
          <c:order val="4"/>
          <c:spPr>
            <a:ln w="25400" cap="rnd">
              <a:solidFill>
                <a:sysClr val="windowText" lastClr="00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Formulae!$AN$18:$AN$91</c:f>
              <c:numCache>
                <c:formatCode>General</c:formatCode>
                <c:ptCount val="74"/>
                <c:pt idx="0">
                  <c:v>1.3</c:v>
                </c:pt>
                <c:pt idx="1">
                  <c:v>1.4</c:v>
                </c:pt>
                <c:pt idx="2">
                  <c:v>1.5</c:v>
                </c:pt>
                <c:pt idx="3">
                  <c:v>1.6</c:v>
                </c:pt>
                <c:pt idx="4">
                  <c:v>1.7</c:v>
                </c:pt>
                <c:pt idx="5">
                  <c:v>1.8</c:v>
                </c:pt>
                <c:pt idx="6">
                  <c:v>1.9</c:v>
                </c:pt>
                <c:pt idx="7">
                  <c:v>2</c:v>
                </c:pt>
                <c:pt idx="8">
                  <c:v>2.1</c:v>
                </c:pt>
                <c:pt idx="9">
                  <c:v>2.2000000000000002</c:v>
                </c:pt>
                <c:pt idx="10">
                  <c:v>2.2999999999999998</c:v>
                </c:pt>
                <c:pt idx="11">
                  <c:v>2.4</c:v>
                </c:pt>
                <c:pt idx="12">
                  <c:v>2.5</c:v>
                </c:pt>
                <c:pt idx="13">
                  <c:v>2.6</c:v>
                </c:pt>
                <c:pt idx="14">
                  <c:v>2.7</c:v>
                </c:pt>
                <c:pt idx="15">
                  <c:v>2.8</c:v>
                </c:pt>
                <c:pt idx="16">
                  <c:v>2.9</c:v>
                </c:pt>
                <c:pt idx="17">
                  <c:v>3</c:v>
                </c:pt>
                <c:pt idx="18">
                  <c:v>3.1</c:v>
                </c:pt>
                <c:pt idx="19">
                  <c:v>3.2</c:v>
                </c:pt>
                <c:pt idx="20">
                  <c:v>3.3</c:v>
                </c:pt>
                <c:pt idx="21">
                  <c:v>3.4</c:v>
                </c:pt>
                <c:pt idx="22">
                  <c:v>3.5</c:v>
                </c:pt>
                <c:pt idx="23">
                  <c:v>3.6</c:v>
                </c:pt>
                <c:pt idx="24">
                  <c:v>3.7</c:v>
                </c:pt>
                <c:pt idx="25">
                  <c:v>3.8</c:v>
                </c:pt>
                <c:pt idx="26">
                  <c:v>3.9</c:v>
                </c:pt>
                <c:pt idx="27">
                  <c:v>4</c:v>
                </c:pt>
                <c:pt idx="28">
                  <c:v>4.0999999999999996</c:v>
                </c:pt>
                <c:pt idx="29">
                  <c:v>4.2</c:v>
                </c:pt>
                <c:pt idx="30">
                  <c:v>4.3</c:v>
                </c:pt>
                <c:pt idx="31">
                  <c:v>4.4000000000000004</c:v>
                </c:pt>
                <c:pt idx="32">
                  <c:v>4.5</c:v>
                </c:pt>
                <c:pt idx="33">
                  <c:v>4.5999999999999996</c:v>
                </c:pt>
                <c:pt idx="34">
                  <c:v>4.7</c:v>
                </c:pt>
                <c:pt idx="35">
                  <c:v>4.8</c:v>
                </c:pt>
                <c:pt idx="36">
                  <c:v>4.9000000000000004</c:v>
                </c:pt>
                <c:pt idx="37">
                  <c:v>5</c:v>
                </c:pt>
                <c:pt idx="38">
                  <c:v>5.0999999999999996</c:v>
                </c:pt>
                <c:pt idx="39">
                  <c:v>5.2</c:v>
                </c:pt>
                <c:pt idx="40">
                  <c:v>5.3</c:v>
                </c:pt>
                <c:pt idx="41">
                  <c:v>5.4</c:v>
                </c:pt>
                <c:pt idx="42">
                  <c:v>5.5</c:v>
                </c:pt>
                <c:pt idx="43">
                  <c:v>5.6</c:v>
                </c:pt>
                <c:pt idx="44">
                  <c:v>5.7</c:v>
                </c:pt>
                <c:pt idx="45">
                  <c:v>5.8</c:v>
                </c:pt>
                <c:pt idx="46">
                  <c:v>5.9</c:v>
                </c:pt>
                <c:pt idx="47">
                  <c:v>6</c:v>
                </c:pt>
                <c:pt idx="48">
                  <c:v>6.1</c:v>
                </c:pt>
                <c:pt idx="49">
                  <c:v>6.2</c:v>
                </c:pt>
                <c:pt idx="50">
                  <c:v>6.3</c:v>
                </c:pt>
                <c:pt idx="51">
                  <c:v>6.4</c:v>
                </c:pt>
                <c:pt idx="52">
                  <c:v>6.5</c:v>
                </c:pt>
                <c:pt idx="53">
                  <c:v>6.6</c:v>
                </c:pt>
                <c:pt idx="54">
                  <c:v>6.7</c:v>
                </c:pt>
                <c:pt idx="55">
                  <c:v>6.8</c:v>
                </c:pt>
                <c:pt idx="56">
                  <c:v>6.9</c:v>
                </c:pt>
                <c:pt idx="57">
                  <c:v>7</c:v>
                </c:pt>
                <c:pt idx="58">
                  <c:v>7.1</c:v>
                </c:pt>
                <c:pt idx="59">
                  <c:v>7.2</c:v>
                </c:pt>
                <c:pt idx="60">
                  <c:v>7.3</c:v>
                </c:pt>
                <c:pt idx="61">
                  <c:v>7.4</c:v>
                </c:pt>
                <c:pt idx="62">
                  <c:v>7.5</c:v>
                </c:pt>
                <c:pt idx="63">
                  <c:v>7.6</c:v>
                </c:pt>
                <c:pt idx="64">
                  <c:v>7.7</c:v>
                </c:pt>
                <c:pt idx="65">
                  <c:v>7.8</c:v>
                </c:pt>
                <c:pt idx="66">
                  <c:v>7.9</c:v>
                </c:pt>
                <c:pt idx="67">
                  <c:v>8</c:v>
                </c:pt>
                <c:pt idx="68">
                  <c:v>8.1</c:v>
                </c:pt>
                <c:pt idx="69">
                  <c:v>8.1999999999999993</c:v>
                </c:pt>
                <c:pt idx="70">
                  <c:v>8.3000000000000007</c:v>
                </c:pt>
                <c:pt idx="71">
                  <c:v>8.4</c:v>
                </c:pt>
                <c:pt idx="72">
                  <c:v>8.5</c:v>
                </c:pt>
                <c:pt idx="73">
                  <c:v>8.6</c:v>
                </c:pt>
              </c:numCache>
            </c:numRef>
          </c:xVal>
          <c:yVal>
            <c:numRef>
              <c:f>Formulae!$BK$18:$BK$91</c:f>
              <c:numCache>
                <c:formatCode>General</c:formatCode>
                <c:ptCount val="74"/>
                <c:pt idx="0">
                  <c:v>5.0244395027442712</c:v>
                </c:pt>
                <c:pt idx="1">
                  <c:v>4.841671052418504</c:v>
                </c:pt>
                <c:pt idx="2">
                  <c:v>4.6774986201144042</c:v>
                </c:pt>
                <c:pt idx="3">
                  <c:v>4.5289685644028141</c:v>
                </c:pt>
                <c:pt idx="4">
                  <c:v>4.3937448861493609</c:v>
                </c:pt>
                <c:pt idx="5">
                  <c:v>4.2699525115599108</c:v>
                </c:pt>
                <c:pt idx="6">
                  <c:v>4.1560665875167055</c:v>
                </c:pt>
                <c:pt idx="7">
                  <c:v>4.050832631185731</c:v>
                </c:pt>
                <c:pt idx="8">
                  <c:v>3.9532078602764531</c:v>
                </c:pt>
                <c:pt idx="9">
                  <c:v>3.8623173691308823</c:v>
                </c:pt>
                <c:pt idx="10">
                  <c:v>3.7774209059574564</c:v>
                </c:pt>
                <c:pt idx="11">
                  <c:v>3.6978873479640497</c:v>
                </c:pt>
                <c:pt idx="12">
                  <c:v>3.6231748515222515</c:v>
                </c:pt>
                <c:pt idx="13">
                  <c:v>3.5528152440520384</c:v>
                </c:pt>
                <c:pt idx="14">
                  <c:v>3.4864016264124236</c:v>
                </c:pt>
                <c:pt idx="15">
                  <c:v>3.4235784334397321</c:v>
                </c:pt>
                <c:pt idx="16">
                  <c:v>3.3640333966400711</c:v>
                </c:pt>
                <c:pt idx="17">
                  <c:v>3.3074909932736141</c:v>
                </c:pt>
                <c:pt idx="18">
                  <c:v>3.2537070675173467</c:v>
                </c:pt>
                <c:pt idx="19">
                  <c:v>3.2024643836699336</c:v>
                </c:pt>
                <c:pt idx="20">
                  <c:v>3.1535689263531355</c:v>
                </c:pt>
                <c:pt idx="21">
                  <c:v>3.1068468037999284</c:v>
                </c:pt>
                <c:pt idx="22">
                  <c:v>3.0621416413893923</c:v>
                </c:pt>
                <c:pt idx="23">
                  <c:v>3.0193123762685432</c:v>
                </c:pt>
                <c:pt idx="24">
                  <c:v>2.9782313821024822</c:v>
                </c:pt>
                <c:pt idx="25">
                  <c:v>2.9387828670958962</c:v>
                </c:pt>
                <c:pt idx="26">
                  <c:v>2.9008614994363944</c:v>
                </c:pt>
                <c:pt idx="27">
                  <c:v>2.8643712229631753</c:v>
                </c:pt>
                <c:pt idx="28">
                  <c:v>2.8292242327121091</c:v>
                </c:pt>
                <c:pt idx="29">
                  <c:v>2.7953400854414419</c:v>
                </c:pt>
                <c:pt idx="30">
                  <c:v>2.762644924610953</c:v>
                </c:pt>
                <c:pt idx="31">
                  <c:v>2.7310708028070327</c:v>
                </c:pt>
                <c:pt idx="32">
                  <c:v>2.7577666804749201</c:v>
                </c:pt>
                <c:pt idx="33">
                  <c:v>2.788240165572911</c:v>
                </c:pt>
                <c:pt idx="34">
                  <c:v>2.8183841785481354</c:v>
                </c:pt>
                <c:pt idx="35">
                  <c:v>2.8482091803213541</c:v>
                </c:pt>
                <c:pt idx="36">
                  <c:v>2.8777250896920701</c:v>
                </c:pt>
                <c:pt idx="37">
                  <c:v>2.9069413218741835</c:v>
                </c:pt>
                <c:pt idx="38">
                  <c:v>2.9358668235797101</c:v>
                </c:pt>
                <c:pt idx="39">
                  <c:v>2.9645101050211333</c:v>
                </c:pt>
                <c:pt idx="40">
                  <c:v>2.9928792691568433</c:v>
                </c:pt>
                <c:pt idx="41">
                  <c:v>3.0209820384645116</c:v>
                </c:pt>
                <c:pt idx="42">
                  <c:v>3.0488257794930802</c:v>
                </c:pt>
                <c:pt idx="43">
                  <c:v>3.0764175254145818</c:v>
                </c:pt>
                <c:pt idx="44">
                  <c:v>3.1037639967713995</c:v>
                </c:pt>
                <c:pt idx="45">
                  <c:v>3.1308716205923814</c:v>
                </c:pt>
                <c:pt idx="46">
                  <c:v>3.1577465480318643</c:v>
                </c:pt>
                <c:pt idx="47">
                  <c:v>3.1843946706687518</c:v>
                </c:pt>
                <c:pt idx="48">
                  <c:v>3.2108216355879908</c:v>
                </c:pt>
                <c:pt idx="49">
                  <c:v>3.2370328593538145</c:v>
                </c:pt>
                <c:pt idx="50">
                  <c:v>3.2630335409726832</c:v>
                </c:pt>
                <c:pt idx="51">
                  <c:v>3.2888286739337942</c:v>
                </c:pt>
                <c:pt idx="52">
                  <c:v>3.3144230574061471</c:v>
                </c:pt>
                <c:pt idx="53">
                  <c:v>3.3398213066632629</c:v>
                </c:pt>
                <c:pt idx="54">
                  <c:v>3.365027862799697</c:v>
                </c:pt>
                <c:pt idx="55">
                  <c:v>3.3900470017972744</c:v>
                </c:pt>
                <c:pt idx="56">
                  <c:v>3.4148828429934581</c:v>
                </c:pt>
                <c:pt idx="57">
                  <c:v>3.439539356999346</c:v>
                </c:pt>
                <c:pt idx="58">
                  <c:v>3.4640203731103929</c:v>
                </c:pt>
                <c:pt idx="59">
                  <c:v>3.4883295862490202</c:v>
                </c:pt>
                <c:pt idx="60">
                  <c:v>3.5124705634747535</c:v>
                </c:pt>
                <c:pt idx="61">
                  <c:v>3.5364467500943717</c:v>
                </c:pt>
                <c:pt idx="62">
                  <c:v>3.5602614754016928</c:v>
                </c:pt>
                <c:pt idx="63">
                  <c:v>3.5839179580740721</c:v>
                </c:pt>
                <c:pt idx="64">
                  <c:v>3.6074193112503878</c:v>
                </c:pt>
                <c:pt idx="65">
                  <c:v>3.6307685473131737</c:v>
                </c:pt>
                <c:pt idx="66">
                  <c:v>3.6539685823957226</c:v>
                </c:pt>
                <c:pt idx="67">
                  <c:v>3.6770222406332276</c:v>
                </c:pt>
                <c:pt idx="68">
                  <c:v>3.6999322581755187</c:v>
                </c:pt>
                <c:pt idx="69">
                  <c:v>3.7227012869775331</c:v>
                </c:pt>
                <c:pt idx="70">
                  <c:v>3.745331898382382</c:v>
                </c:pt>
                <c:pt idx="71">
                  <c:v>3.7678265865107128</c:v>
                </c:pt>
                <c:pt idx="72">
                  <c:v>3.7901877714690286</c:v>
                </c:pt>
                <c:pt idx="73">
                  <c:v>3.8124178023886306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29D-4B56-83CE-5241AB314114}"/>
            </c:ext>
          </c:extLst>
        </c:ser>
        <c:ser>
          <c:idx val="5"/>
          <c:order val="5"/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Formulae!$BF$43:$BF$70</c:f>
              <c:numCache>
                <c:formatCode>General</c:formatCode>
                <c:ptCount val="28"/>
                <c:pt idx="0">
                  <c:v>3.8</c:v>
                </c:pt>
                <c:pt idx="1">
                  <c:v>3.9</c:v>
                </c:pt>
                <c:pt idx="2">
                  <c:v>4</c:v>
                </c:pt>
                <c:pt idx="3">
                  <c:v>4.0999999999999996</c:v>
                </c:pt>
                <c:pt idx="4">
                  <c:v>4.2</c:v>
                </c:pt>
                <c:pt idx="5">
                  <c:v>4.3</c:v>
                </c:pt>
                <c:pt idx="6">
                  <c:v>4.4000000000000004</c:v>
                </c:pt>
                <c:pt idx="7">
                  <c:v>4.5</c:v>
                </c:pt>
                <c:pt idx="8">
                  <c:v>4.5999999999999996</c:v>
                </c:pt>
                <c:pt idx="9">
                  <c:v>4.7</c:v>
                </c:pt>
                <c:pt idx="10">
                  <c:v>4.8</c:v>
                </c:pt>
                <c:pt idx="11">
                  <c:v>4.9000000000000004</c:v>
                </c:pt>
                <c:pt idx="12">
                  <c:v>5</c:v>
                </c:pt>
                <c:pt idx="13">
                  <c:v>5.0999999999999996</c:v>
                </c:pt>
                <c:pt idx="14">
                  <c:v>5.2</c:v>
                </c:pt>
                <c:pt idx="15">
                  <c:v>5.3</c:v>
                </c:pt>
                <c:pt idx="16">
                  <c:v>5.4</c:v>
                </c:pt>
                <c:pt idx="17">
                  <c:v>5.5</c:v>
                </c:pt>
                <c:pt idx="18">
                  <c:v>5.6</c:v>
                </c:pt>
                <c:pt idx="19">
                  <c:v>5.7</c:v>
                </c:pt>
                <c:pt idx="20">
                  <c:v>5.8</c:v>
                </c:pt>
                <c:pt idx="21">
                  <c:v>5.9</c:v>
                </c:pt>
                <c:pt idx="22">
                  <c:v>6</c:v>
                </c:pt>
                <c:pt idx="23">
                  <c:v>6.1</c:v>
                </c:pt>
                <c:pt idx="24">
                  <c:v>6.2</c:v>
                </c:pt>
                <c:pt idx="25">
                  <c:v>6.3</c:v>
                </c:pt>
                <c:pt idx="26">
                  <c:v>6.4</c:v>
                </c:pt>
                <c:pt idx="27">
                  <c:v>6.5</c:v>
                </c:pt>
              </c:numCache>
            </c:numRef>
          </c:xVal>
          <c:yVal>
            <c:numRef>
              <c:f>Formulae!$BL$43:$BL$70</c:f>
              <c:numCache>
                <c:formatCode>General</c:formatCode>
                <c:ptCount val="28"/>
                <c:pt idx="0">
                  <c:v>2.9387828670958962</c:v>
                </c:pt>
                <c:pt idx="1">
                  <c:v>2.9645101050211333</c:v>
                </c:pt>
                <c:pt idx="2">
                  <c:v>3.0022760874722367</c:v>
                </c:pt>
                <c:pt idx="3">
                  <c:v>3.0395728726324016</c:v>
                </c:pt>
                <c:pt idx="4">
                  <c:v>3.0764175254145827</c:v>
                </c:pt>
                <c:pt idx="5">
                  <c:v>3.112826100718312</c:v>
                </c:pt>
                <c:pt idx="6">
                  <c:v>3.1488137251905459</c:v>
                </c:pt>
                <c:pt idx="7">
                  <c:v>3.1843946706687523</c:v>
                </c:pt>
                <c:pt idx="8">
                  <c:v>3.2195824203176944</c:v>
                </c:pt>
                <c:pt idx="9">
                  <c:v>3.2543897283290968</c:v>
                </c:pt>
                <c:pt idx="10">
                  <c:v>3.2888286739337942</c:v>
                </c:pt>
                <c:pt idx="11">
                  <c:v>3.3229107103749134</c:v>
                </c:pt>
                <c:pt idx="12">
                  <c:v>3.3566467094050134</c:v>
                </c:pt>
                <c:pt idx="13">
                  <c:v>3.3900470017972744</c:v>
                </c:pt>
                <c:pt idx="14">
                  <c:v>3.4231214142986346</c:v>
                </c:pt>
                <c:pt idx="15">
                  <c:v>3.4558793033995081</c:v>
                </c:pt>
                <c:pt idx="16">
                  <c:v>3.4883295862490207</c:v>
                </c:pt>
                <c:pt idx="17">
                  <c:v>3.5204807690052013</c:v>
                </c:pt>
                <c:pt idx="18">
                  <c:v>3.5523409728755828</c:v>
                </c:pt>
                <c:pt idx="19">
                  <c:v>3.583917958074073</c:v>
                </c:pt>
                <c:pt idx="20">
                  <c:v>3.615219145894343</c:v>
                </c:pt>
                <c:pt idx="21">
                  <c:v>3.6462516390776174</c:v>
                </c:pt>
                <c:pt idx="22">
                  <c:v>3.6770222406332276</c:v>
                </c:pt>
                <c:pt idx="23">
                  <c:v>3.7075374712532025</c:v>
                </c:pt>
                <c:pt idx="24">
                  <c:v>3.7378035854471783</c:v>
                </c:pt>
                <c:pt idx="25">
                  <c:v>3.7678265865107132</c:v>
                </c:pt>
                <c:pt idx="26">
                  <c:v>3.7976122404284727</c:v>
                </c:pt>
                <c:pt idx="27">
                  <c:v>3.8271660888034833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29D-4B56-83CE-5241AB314114}"/>
            </c:ext>
          </c:extLst>
        </c:ser>
        <c:ser>
          <c:idx val="6"/>
          <c:order val="6"/>
          <c:tx>
            <c:v>cota=3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ysClr val="windowText" lastClr="000000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xVal>
            <c:numRef>
              <c:f>'Van der Meer (1988)'!$U$135:$U$153</c:f>
              <c:numCache>
                <c:formatCode>0.00</c:formatCode>
                <c:ptCount val="19"/>
                <c:pt idx="0">
                  <c:v>3.2474014525753416</c:v>
                </c:pt>
                <c:pt idx="1">
                  <c:v>3.1194602669072582</c:v>
                </c:pt>
                <c:pt idx="2">
                  <c:v>2.8416250159568008</c:v>
                </c:pt>
                <c:pt idx="3">
                  <c:v>2.6116799072777996</c:v>
                </c:pt>
                <c:pt idx="4">
                  <c:v>2.3379120271747831</c:v>
                </c:pt>
                <c:pt idx="5">
                  <c:v>3.7884749903087709</c:v>
                </c:pt>
                <c:pt idx="6">
                  <c:v>3.2749784858329676</c:v>
                </c:pt>
                <c:pt idx="7">
                  <c:v>3.4912925523075109</c:v>
                </c:pt>
                <c:pt idx="8">
                  <c:v>4.0666376323475841</c:v>
                </c:pt>
                <c:pt idx="9">
                  <c:v>3.1444840486264569</c:v>
                </c:pt>
                <c:pt idx="10">
                  <c:v>1.5558484121078708</c:v>
                </c:pt>
                <c:pt idx="11">
                  <c:v>1.4968249826415683</c:v>
                </c:pt>
                <c:pt idx="12">
                  <c:v>1.6961091720603771</c:v>
                </c:pt>
                <c:pt idx="13">
                  <c:v>2.118821682217086</c:v>
                </c:pt>
                <c:pt idx="14">
                  <c:v>1.9360857417895789</c:v>
                </c:pt>
                <c:pt idx="15">
                  <c:v>2.0283035822431268</c:v>
                </c:pt>
                <c:pt idx="16">
                  <c:v>2.2346290717734396</c:v>
                </c:pt>
                <c:pt idx="17">
                  <c:v>2.4771279635151329</c:v>
                </c:pt>
                <c:pt idx="18">
                  <c:v>1.8737934408685002</c:v>
                </c:pt>
              </c:numCache>
            </c:numRef>
          </c:xVal>
          <c:yVal>
            <c:numRef>
              <c:f>'Van der Meer (1988)'!$AF$135:$AF$153</c:f>
              <c:numCache>
                <c:formatCode>0.00</c:formatCode>
                <c:ptCount val="19"/>
                <c:pt idx="1">
                  <c:v>3.245313838128316</c:v>
                </c:pt>
                <c:pt idx="2">
                  <c:v>3.3219575429335926</c:v>
                </c:pt>
                <c:pt idx="3">
                  <c:v>3.4427423193954243</c:v>
                </c:pt>
                <c:pt idx="4">
                  <c:v>3.6962466245966752</c:v>
                </c:pt>
                <c:pt idx="5">
                  <c:v>3.4128892424032262</c:v>
                </c:pt>
                <c:pt idx="6">
                  <c:v>3.4947073342650583</c:v>
                </c:pt>
                <c:pt idx="7">
                  <c:v>3.6512498948026413</c:v>
                </c:pt>
                <c:pt idx="8">
                  <c:v>3.4061199468294876</c:v>
                </c:pt>
                <c:pt idx="9">
                  <c:v>3.4736454729614623</c:v>
                </c:pt>
                <c:pt idx="10">
                  <c:v>4.3895387910617938</c:v>
                </c:pt>
                <c:pt idx="11">
                  <c:v>4.65504563287781</c:v>
                </c:pt>
                <c:pt idx="12">
                  <c:v>4.2392216527493094</c:v>
                </c:pt>
                <c:pt idx="13">
                  <c:v>3.9464907435073684</c:v>
                </c:pt>
                <c:pt idx="14">
                  <c:v>3.9003969757027606</c:v>
                </c:pt>
                <c:pt idx="15">
                  <c:v>3.7661393353719363</c:v>
                </c:pt>
                <c:pt idx="16">
                  <c:v>3.7376281636342665</c:v>
                </c:pt>
                <c:pt idx="17">
                  <c:v>3.3743181065828667</c:v>
                </c:pt>
                <c:pt idx="18">
                  <c:v>3.8627998273727169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29D-4B56-83CE-5241AB314114}"/>
            </c:ext>
          </c:extLst>
        </c:ser>
        <c:ser>
          <c:idx val="7"/>
          <c:order val="7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ysClr val="windowText" lastClr="000000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xVal>
            <c:numRef>
              <c:f>'Van der Meer (1988)'!$U$135:$U$153</c:f>
              <c:numCache>
                <c:formatCode>0.00</c:formatCode>
                <c:ptCount val="19"/>
                <c:pt idx="0">
                  <c:v>3.2474014525753416</c:v>
                </c:pt>
                <c:pt idx="1">
                  <c:v>3.1194602669072582</c:v>
                </c:pt>
                <c:pt idx="2">
                  <c:v>2.8416250159568008</c:v>
                </c:pt>
                <c:pt idx="3">
                  <c:v>2.6116799072777996</c:v>
                </c:pt>
                <c:pt idx="4">
                  <c:v>2.3379120271747831</c:v>
                </c:pt>
                <c:pt idx="5">
                  <c:v>3.7884749903087709</c:v>
                </c:pt>
                <c:pt idx="6">
                  <c:v>3.2749784858329676</c:v>
                </c:pt>
                <c:pt idx="7">
                  <c:v>3.4912925523075109</c:v>
                </c:pt>
                <c:pt idx="8">
                  <c:v>4.0666376323475841</c:v>
                </c:pt>
                <c:pt idx="9">
                  <c:v>3.1444840486264569</c:v>
                </c:pt>
                <c:pt idx="10">
                  <c:v>1.5558484121078708</c:v>
                </c:pt>
                <c:pt idx="11">
                  <c:v>1.4968249826415683</c:v>
                </c:pt>
                <c:pt idx="12">
                  <c:v>1.6961091720603771</c:v>
                </c:pt>
                <c:pt idx="13">
                  <c:v>2.118821682217086</c:v>
                </c:pt>
                <c:pt idx="14">
                  <c:v>1.9360857417895789</c:v>
                </c:pt>
                <c:pt idx="15">
                  <c:v>2.0283035822431268</c:v>
                </c:pt>
                <c:pt idx="16">
                  <c:v>2.2346290717734396</c:v>
                </c:pt>
                <c:pt idx="17">
                  <c:v>2.4771279635151329</c:v>
                </c:pt>
                <c:pt idx="18">
                  <c:v>1.8737934408685002</c:v>
                </c:pt>
              </c:numCache>
            </c:numRef>
          </c:xVal>
          <c:yVal>
            <c:numRef>
              <c:f>'Van der Meer (1988)'!$AG$135:$AG$153</c:f>
              <c:numCache>
                <c:formatCode>0.00</c:formatCode>
                <c:ptCount val="19"/>
                <c:pt idx="1">
                  <c:v>3.3161148283556057</c:v>
                </c:pt>
                <c:pt idx="2">
                  <c:v>3.3594470128598561</c:v>
                </c:pt>
                <c:pt idx="3">
                  <c:v>3.5475615241129166</c:v>
                </c:pt>
                <c:pt idx="5">
                  <c:v>3.7212051413656515</c:v>
                </c:pt>
                <c:pt idx="7">
                  <c:v>3.3726609620381844</c:v>
                </c:pt>
                <c:pt idx="8">
                  <c:v>3.4646219282879605</c:v>
                </c:pt>
                <c:pt idx="10">
                  <c:v>4.4988277049440786</c:v>
                </c:pt>
                <c:pt idx="11">
                  <c:v>4.6750199073867735</c:v>
                </c:pt>
                <c:pt idx="12">
                  <c:v>4.2479716434552026</c:v>
                </c:pt>
                <c:pt idx="13">
                  <c:v>4.0072217294209693</c:v>
                </c:pt>
                <c:pt idx="14">
                  <c:v>4.0289607580222313</c:v>
                </c:pt>
                <c:pt idx="15">
                  <c:v>4.0388466107993306</c:v>
                </c:pt>
                <c:pt idx="16">
                  <c:v>3.755020854853325</c:v>
                </c:pt>
                <c:pt idx="17">
                  <c:v>3.5968909330980043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29D-4B56-83CE-5241AB314114}"/>
            </c:ext>
          </c:extLst>
        </c:ser>
        <c:ser>
          <c:idx val="26"/>
          <c:order val="26"/>
          <c:spPr>
            <a:ln w="25400" cap="rnd">
              <a:solidFill>
                <a:sysClr val="windowText" lastClr="00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Formulae!$BF$36:$BF$50</c:f>
              <c:numCache>
                <c:formatCode>General</c:formatCode>
                <c:ptCount val="15"/>
                <c:pt idx="0">
                  <c:v>3.1</c:v>
                </c:pt>
                <c:pt idx="1">
                  <c:v>3.2</c:v>
                </c:pt>
                <c:pt idx="2">
                  <c:v>3.3</c:v>
                </c:pt>
                <c:pt idx="3">
                  <c:v>3.4</c:v>
                </c:pt>
                <c:pt idx="4">
                  <c:v>3.5</c:v>
                </c:pt>
                <c:pt idx="5">
                  <c:v>3.6</c:v>
                </c:pt>
                <c:pt idx="6">
                  <c:v>3.7</c:v>
                </c:pt>
                <c:pt idx="7">
                  <c:v>3.8</c:v>
                </c:pt>
                <c:pt idx="8">
                  <c:v>3.9</c:v>
                </c:pt>
                <c:pt idx="9">
                  <c:v>4</c:v>
                </c:pt>
                <c:pt idx="10">
                  <c:v>4.0999999999999996</c:v>
                </c:pt>
                <c:pt idx="11">
                  <c:v>4.2</c:v>
                </c:pt>
                <c:pt idx="12">
                  <c:v>4.3</c:v>
                </c:pt>
                <c:pt idx="13">
                  <c:v>4.4000000000000004</c:v>
                </c:pt>
                <c:pt idx="14">
                  <c:v>4.5</c:v>
                </c:pt>
              </c:numCache>
            </c:numRef>
          </c:xVal>
          <c:yVal>
            <c:numRef>
              <c:f>Formulae!$BM$36:$BM$50</c:f>
              <c:numCache>
                <c:formatCode>General</c:formatCode>
                <c:ptCount val="15"/>
                <c:pt idx="0">
                  <c:v>3.2537070675173467</c:v>
                </c:pt>
                <c:pt idx="1">
                  <c:v>3.2888286739337942</c:v>
                </c:pt>
                <c:pt idx="2">
                  <c:v>3.3398213066632625</c:v>
                </c:pt>
                <c:pt idx="3">
                  <c:v>3.3900470017972744</c:v>
                </c:pt>
                <c:pt idx="4">
                  <c:v>3.439539356999346</c:v>
                </c:pt>
                <c:pt idx="5">
                  <c:v>3.4883295862490198</c:v>
                </c:pt>
                <c:pt idx="6">
                  <c:v>3.5364467500943717</c:v>
                </c:pt>
                <c:pt idx="7">
                  <c:v>3.5839179580740721</c:v>
                </c:pt>
                <c:pt idx="8">
                  <c:v>3.6307685473131737</c:v>
                </c:pt>
                <c:pt idx="9">
                  <c:v>3.6770222406332271</c:v>
                </c:pt>
                <c:pt idx="10">
                  <c:v>3.7227012869775327</c:v>
                </c:pt>
                <c:pt idx="11">
                  <c:v>3.7678265865107128</c:v>
                </c:pt>
                <c:pt idx="12">
                  <c:v>3.8124178023886302</c:v>
                </c:pt>
                <c:pt idx="13">
                  <c:v>3.8564934608945651</c:v>
                </c:pt>
                <c:pt idx="14">
                  <c:v>3.9000710413882618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29D-4B56-83CE-5241AB314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5383679"/>
        <c:axId val="1647895935"/>
        <c:extLst>
          <c:ext xmlns:c15="http://schemas.microsoft.com/office/drawing/2012/chart" uri="{02D57815-91ED-43cb-92C2-25804820EDAC}">
            <c15:filteredScatterSeries>
              <c15:ser>
                <c:idx val="8"/>
                <c:order val="8"/>
                <c:tx>
                  <c:v>cota=6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C00000"/>
                    </a:solidFill>
                    <a:ln w="9525">
                      <a:solidFill>
                        <a:srgbClr val="C00000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'Van der Meer (1988)'!$S$108:$S$134</c15:sqref>
                        </c15:formulaRef>
                      </c:ext>
                    </c:extLst>
                    <c:numCache>
                      <c:formatCode>0.00</c:formatCode>
                      <c:ptCount val="27"/>
                      <c:pt idx="0">
                        <c:v>1.0931556948866827</c:v>
                      </c:pt>
                      <c:pt idx="1">
                        <c:v>0.93914372525929057</c:v>
                      </c:pt>
                      <c:pt idx="2">
                        <c:v>1.3272741862442459</c:v>
                      </c:pt>
                      <c:pt idx="3">
                        <c:v>0.99869701158453239</c:v>
                      </c:pt>
                      <c:pt idx="4">
                        <c:v>0.89090861772721042</c:v>
                      </c:pt>
                      <c:pt idx="5">
                        <c:v>1.2994765725895288</c:v>
                      </c:pt>
                      <c:pt idx="6">
                        <c:v>1.6093919250634523</c:v>
                      </c:pt>
                      <c:pt idx="7">
                        <c:v>1.4200264361556918</c:v>
                      </c:pt>
                      <c:pt idx="8">
                        <c:v>1.9136078613191534</c:v>
                      </c:pt>
                      <c:pt idx="9">
                        <c:v>1.2009920541868575</c:v>
                      </c:pt>
                      <c:pt idx="10">
                        <c:v>1.6756102777025341</c:v>
                      </c:pt>
                      <c:pt idx="11">
                        <c:v>2.1298076964141672</c:v>
                      </c:pt>
                      <c:pt idx="12">
                        <c:v>2.5701031606890288</c:v>
                      </c:pt>
                      <c:pt idx="13">
                        <c:v>1.9966314640695844</c:v>
                      </c:pt>
                      <c:pt idx="14">
                        <c:v>1.750680145671393</c:v>
                      </c:pt>
                      <c:pt idx="15">
                        <c:v>0.79525883516651985</c:v>
                      </c:pt>
                      <c:pt idx="16">
                        <c:v>0.895355909655978</c:v>
                      </c:pt>
                      <c:pt idx="17">
                        <c:v>1.0849713217464039</c:v>
                      </c:pt>
                      <c:pt idx="18">
                        <c:v>0.98433650688064989</c:v>
                      </c:pt>
                      <c:pt idx="19">
                        <c:v>0.78313827509316913</c:v>
                      </c:pt>
                      <c:pt idx="20">
                        <c:v>0.7614281219269019</c:v>
                      </c:pt>
                      <c:pt idx="21">
                        <c:v>0.73724696446518478</c:v>
                      </c:pt>
                      <c:pt idx="22">
                        <c:v>0.70813932251294931</c:v>
                      </c:pt>
                      <c:pt idx="23">
                        <c:v>0.73204031521005142</c:v>
                      </c:pt>
                      <c:pt idx="24">
                        <c:v>0.69520839333586848</c:v>
                      </c:pt>
                      <c:pt idx="25">
                        <c:v>0.66603540754537482</c:v>
                      </c:pt>
                      <c:pt idx="26">
                        <c:v>0.75846343271193506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'Van der Meer (1988)'!$AF$108:$AF$134</c15:sqref>
                        </c15:formulaRef>
                      </c:ext>
                    </c:extLst>
                    <c:numCache>
                      <c:formatCode>0.00</c:formatCode>
                      <c:ptCount val="27"/>
                      <c:pt idx="0">
                        <c:v>4.5794442674972355</c:v>
                      </c:pt>
                      <c:pt idx="1">
                        <c:v>4.7967089271631069</c:v>
                      </c:pt>
                      <c:pt idx="2">
                        <c:v>3.8466680647591187</c:v>
                      </c:pt>
                      <c:pt idx="3">
                        <c:v>4.5688782861822608</c:v>
                      </c:pt>
                      <c:pt idx="4">
                        <c:v>5.0860975628095826</c:v>
                      </c:pt>
                      <c:pt idx="5">
                        <c:v>3.622495468151202</c:v>
                      </c:pt>
                      <c:pt idx="6">
                        <c:v>3.0764304951411034</c:v>
                      </c:pt>
                      <c:pt idx="7">
                        <c:v>3.5239585031244918</c:v>
                      </c:pt>
                      <c:pt idx="9">
                        <c:v>4.0162660098339265</c:v>
                      </c:pt>
                      <c:pt idx="10">
                        <c:v>3.0077519190443653</c:v>
                      </c:pt>
                      <c:pt idx="11">
                        <c:v>2.3326034244344913</c:v>
                      </c:pt>
                      <c:pt idx="12">
                        <c:v>2.1228584726383803</c:v>
                      </c:pt>
                      <c:pt idx="13">
                        <c:v>2.9247837295092611</c:v>
                      </c:pt>
                      <c:pt idx="14">
                        <c:v>2.9753849336165805</c:v>
                      </c:pt>
                      <c:pt idx="15">
                        <c:v>4.9713179882398961</c:v>
                      </c:pt>
                      <c:pt idx="16">
                        <c:v>4.2343901170030769</c:v>
                      </c:pt>
                      <c:pt idx="17">
                        <c:v>3.384986232583346</c:v>
                      </c:pt>
                      <c:pt idx="18">
                        <c:v>3.6583029477751006</c:v>
                      </c:pt>
                      <c:pt idx="19">
                        <c:v>5.2553728240836071</c:v>
                      </c:pt>
                      <c:pt idx="20">
                        <c:v>4.4365895379853635</c:v>
                      </c:pt>
                      <c:pt idx="21">
                        <c:v>5.2986907390224998</c:v>
                      </c:pt>
                      <c:pt idx="22">
                        <c:v>5.2711163527666942</c:v>
                      </c:pt>
                      <c:pt idx="23">
                        <c:v>4.737656010961766</c:v>
                      </c:pt>
                      <c:pt idx="24">
                        <c:v>5.0502949544049125</c:v>
                      </c:pt>
                      <c:pt idx="25">
                        <c:v>5.2760793929277252</c:v>
                      </c:pt>
                      <c:pt idx="26">
                        <c:v>4.9561942783661248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C-729D-4B56-83CE-5241AB314114}"/>
                  </c:ext>
                </c:extLst>
              </c15:ser>
            </c15:filteredScatterSeries>
            <c15:filteredScatterSeries>
              <c15:ser>
                <c:idx val="9"/>
                <c:order val="9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C00000"/>
                    </a:solidFill>
                    <a:ln w="9525">
                      <a:solidFill>
                        <a:srgbClr val="C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(1988)'!$S$108:$S$134</c15:sqref>
                        </c15:formulaRef>
                      </c:ext>
                    </c:extLst>
                    <c:numCache>
                      <c:formatCode>0.00</c:formatCode>
                      <c:ptCount val="27"/>
                      <c:pt idx="0">
                        <c:v>1.0931556948866827</c:v>
                      </c:pt>
                      <c:pt idx="1">
                        <c:v>0.93914372525929057</c:v>
                      </c:pt>
                      <c:pt idx="2">
                        <c:v>1.3272741862442459</c:v>
                      </c:pt>
                      <c:pt idx="3">
                        <c:v>0.99869701158453239</c:v>
                      </c:pt>
                      <c:pt idx="4">
                        <c:v>0.89090861772721042</c:v>
                      </c:pt>
                      <c:pt idx="5">
                        <c:v>1.2994765725895288</c:v>
                      </c:pt>
                      <c:pt idx="6">
                        <c:v>1.6093919250634523</c:v>
                      </c:pt>
                      <c:pt idx="7">
                        <c:v>1.4200264361556918</c:v>
                      </c:pt>
                      <c:pt idx="8">
                        <c:v>1.9136078613191534</c:v>
                      </c:pt>
                      <c:pt idx="9">
                        <c:v>1.2009920541868575</c:v>
                      </c:pt>
                      <c:pt idx="10">
                        <c:v>1.6756102777025341</c:v>
                      </c:pt>
                      <c:pt idx="11">
                        <c:v>2.1298076964141672</c:v>
                      </c:pt>
                      <c:pt idx="12">
                        <c:v>2.5701031606890288</c:v>
                      </c:pt>
                      <c:pt idx="13">
                        <c:v>1.9966314640695844</c:v>
                      </c:pt>
                      <c:pt idx="14">
                        <c:v>1.750680145671393</c:v>
                      </c:pt>
                      <c:pt idx="15">
                        <c:v>0.79525883516651985</c:v>
                      </c:pt>
                      <c:pt idx="16">
                        <c:v>0.895355909655978</c:v>
                      </c:pt>
                      <c:pt idx="17">
                        <c:v>1.0849713217464039</c:v>
                      </c:pt>
                      <c:pt idx="18">
                        <c:v>0.98433650688064989</c:v>
                      </c:pt>
                      <c:pt idx="19">
                        <c:v>0.78313827509316913</c:v>
                      </c:pt>
                      <c:pt idx="20">
                        <c:v>0.7614281219269019</c:v>
                      </c:pt>
                      <c:pt idx="21">
                        <c:v>0.73724696446518478</c:v>
                      </c:pt>
                      <c:pt idx="22">
                        <c:v>0.70813932251294931</c:v>
                      </c:pt>
                      <c:pt idx="23">
                        <c:v>0.73204031521005142</c:v>
                      </c:pt>
                      <c:pt idx="24">
                        <c:v>0.69520839333586848</c:v>
                      </c:pt>
                      <c:pt idx="25">
                        <c:v>0.66603540754537482</c:v>
                      </c:pt>
                      <c:pt idx="26">
                        <c:v>0.75846343271193506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(1988)'!$AG$108:$AG$134</c15:sqref>
                        </c15:formulaRef>
                      </c:ext>
                    </c:extLst>
                    <c:numCache>
                      <c:formatCode>0.00</c:formatCode>
                      <c:ptCount val="27"/>
                      <c:pt idx="0">
                        <c:v>4.4415081887411478</c:v>
                      </c:pt>
                      <c:pt idx="1">
                        <c:v>4.671485951511344</c:v>
                      </c:pt>
                      <c:pt idx="2">
                        <c:v>3.512554071326528</c:v>
                      </c:pt>
                      <c:pt idx="3">
                        <c:v>4.5468756965470574</c:v>
                      </c:pt>
                      <c:pt idx="5">
                        <c:v>3.8658058724308124</c:v>
                      </c:pt>
                      <c:pt idx="6">
                        <c:v>3.2010413516634819</c:v>
                      </c:pt>
                      <c:pt idx="7">
                        <c:v>3.6993375680044402</c:v>
                      </c:pt>
                      <c:pt idx="8">
                        <c:v>3.0414734962923049</c:v>
                      </c:pt>
                      <c:pt idx="9">
                        <c:v>4.0597857051110875</c:v>
                      </c:pt>
                      <c:pt idx="10">
                        <c:v>3.1773426823062634</c:v>
                      </c:pt>
                      <c:pt idx="11">
                        <c:v>2.5582417924688614</c:v>
                      </c:pt>
                      <c:pt idx="12">
                        <c:v>2.1591782040415999</c:v>
                      </c:pt>
                      <c:pt idx="13">
                        <c:v>2.9914362494942335</c:v>
                      </c:pt>
                      <c:pt idx="14">
                        <c:v>3.1431538703450079</c:v>
                      </c:pt>
                      <c:pt idx="15">
                        <c:v>5.0295077276822768</c:v>
                      </c:pt>
                      <c:pt idx="16">
                        <c:v>4.2574872668877273</c:v>
                      </c:pt>
                      <c:pt idx="17">
                        <c:v>3.7809522176044368</c:v>
                      </c:pt>
                      <c:pt idx="18">
                        <c:v>3.905196444856784</c:v>
                      </c:pt>
                      <c:pt idx="19">
                        <c:v>5.2239733229358087</c:v>
                      </c:pt>
                      <c:pt idx="20">
                        <c:v>4.5213783894906214</c:v>
                      </c:pt>
                      <c:pt idx="21">
                        <c:v>5.1810803933915892</c:v>
                      </c:pt>
                      <c:pt idx="22">
                        <c:v>5.2351593311577549</c:v>
                      </c:pt>
                      <c:pt idx="23">
                        <c:v>5.1602405181239206</c:v>
                      </c:pt>
                      <c:pt idx="24">
                        <c:v>5.1730970427424712</c:v>
                      </c:pt>
                      <c:pt idx="25">
                        <c:v>5.3777678105816227</c:v>
                      </c:pt>
                      <c:pt idx="26">
                        <c:v>4.8457826279950531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729D-4B56-83CE-5241AB314114}"/>
                  </c:ext>
                </c:extLst>
              </c15:ser>
            </c15:filteredScatterSeries>
            <c15:filteredScatterSeries>
              <c15:ser>
                <c:idx val="10"/>
                <c:order val="10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70C0"/>
                    </a:solidFill>
                    <a:ln w="9525">
                      <a:solidFill>
                        <a:srgbClr val="0070C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S'!$I$2:$I$10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3.01</c:v>
                      </c:pt>
                      <c:pt idx="1">
                        <c:v>2.4</c:v>
                      </c:pt>
                      <c:pt idx="2">
                        <c:v>2.0099999999999998</c:v>
                      </c:pt>
                      <c:pt idx="3">
                        <c:v>3.63</c:v>
                      </c:pt>
                      <c:pt idx="4">
                        <c:v>2.85</c:v>
                      </c:pt>
                      <c:pt idx="5">
                        <c:v>2.38</c:v>
                      </c:pt>
                      <c:pt idx="6">
                        <c:v>4.09</c:v>
                      </c:pt>
                      <c:pt idx="7">
                        <c:v>3.34</c:v>
                      </c:pt>
                      <c:pt idx="8">
                        <c:v>2.74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S'!$W$2:$W$10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2.4826039796011505</c:v>
                      </c:pt>
                      <c:pt idx="1">
                        <c:v>2.5947215786799123</c:v>
                      </c:pt>
                      <c:pt idx="2">
                        <c:v>2.7709063772322517</c:v>
                      </c:pt>
                      <c:pt idx="3">
                        <c:v>2.2904023811804159</c:v>
                      </c:pt>
                      <c:pt idx="4">
                        <c:v>2.4826039796011505</c:v>
                      </c:pt>
                      <c:pt idx="5">
                        <c:v>2.6748055780218842</c:v>
                      </c:pt>
                      <c:pt idx="6">
                        <c:v>2.3064191810488106</c:v>
                      </c:pt>
                      <c:pt idx="7">
                        <c:v>2.3064191810488106</c:v>
                      </c:pt>
                      <c:pt idx="8">
                        <c:v>2.5626879789431229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729D-4B56-83CE-5241AB314114}"/>
                  </c:ext>
                </c:extLst>
              </c15:ser>
            </c15:filteredScatterSeries>
            <c15:filteredScatterSeries>
              <c15:ser>
                <c:idx val="11"/>
                <c:order val="11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70C0"/>
                    </a:solidFill>
                    <a:ln w="9525">
                      <a:solidFill>
                        <a:srgbClr val="0070C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S'!$K$2:$K$10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3.32</c:v>
                      </c:pt>
                      <c:pt idx="1">
                        <c:v>2.54</c:v>
                      </c:pt>
                      <c:pt idx="2">
                        <c:v>2.17</c:v>
                      </c:pt>
                      <c:pt idx="3">
                        <c:v>3.92</c:v>
                      </c:pt>
                      <c:pt idx="4">
                        <c:v>3.31</c:v>
                      </c:pt>
                      <c:pt idx="5">
                        <c:v>2.4900000000000002</c:v>
                      </c:pt>
                      <c:pt idx="6">
                        <c:v>4.22</c:v>
                      </c:pt>
                      <c:pt idx="7">
                        <c:v>3.47</c:v>
                      </c:pt>
                      <c:pt idx="8">
                        <c:v>2.88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S'!$X$2:$X$10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2.2703436313862455</c:v>
                      </c:pt>
                      <c:pt idx="1">
                        <c:v>2.5921246185118552</c:v>
                      </c:pt>
                      <c:pt idx="2">
                        <c:v>2.6636315045397687</c:v>
                      </c:pt>
                      <c:pt idx="3">
                        <c:v>2.1988367453583324</c:v>
                      </c:pt>
                      <c:pt idx="4">
                        <c:v>2.0558229733025057</c:v>
                      </c:pt>
                      <c:pt idx="5">
                        <c:v>2.7172616690607034</c:v>
                      </c:pt>
                      <c:pt idx="6">
                        <c:v>2.4133574034420722</c:v>
                      </c:pt>
                      <c:pt idx="7">
                        <c:v>2.3776039604281158</c:v>
                      </c:pt>
                      <c:pt idx="8">
                        <c:v>2.5921246185118552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729D-4B56-83CE-5241AB314114}"/>
                  </c:ext>
                </c:extLst>
              </c15:ser>
            </c15:filteredScatterSeries>
            <c15:filteredScatterSeries>
              <c15:ser>
                <c:idx val="12"/>
                <c:order val="12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70C0"/>
                    </a:solidFill>
                    <a:ln w="9525">
                      <a:solidFill>
                        <a:srgbClr val="0070C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S'!$I$80:$I$90</c15:sqref>
                        </c15:formulaRef>
                      </c:ext>
                    </c:extLst>
                    <c:numCache>
                      <c:formatCode>0.00</c:formatCode>
                      <c:ptCount val="11"/>
                      <c:pt idx="0">
                        <c:v>2.77</c:v>
                      </c:pt>
                      <c:pt idx="1">
                        <c:v>2.2200000000000002</c:v>
                      </c:pt>
                      <c:pt idx="2">
                        <c:v>3.25</c:v>
                      </c:pt>
                      <c:pt idx="9">
                        <c:v>5.74</c:v>
                      </c:pt>
                      <c:pt idx="10">
                        <c:v>6.49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S'!$W$80:$W$82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2.4089794339316546</c:v>
                      </c:pt>
                      <c:pt idx="1">
                        <c:v>2.4879623661917085</c:v>
                      </c:pt>
                      <c:pt idx="2">
                        <c:v>2.3431603237149425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729D-4B56-83CE-5241AB314114}"/>
                  </c:ext>
                </c:extLst>
              </c15:ser>
            </c15:filteredScatterSeries>
            <c15:filteredScatterSeries>
              <c15:ser>
                <c:idx val="13"/>
                <c:order val="13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70C0"/>
                    </a:solidFill>
                    <a:ln w="9525">
                      <a:solidFill>
                        <a:srgbClr val="0070C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S'!$K$80:$K$90</c15:sqref>
                        </c15:formulaRef>
                      </c:ext>
                    </c:extLst>
                    <c:numCache>
                      <c:formatCode>0.00</c:formatCode>
                      <c:ptCount val="11"/>
                      <c:pt idx="0">
                        <c:v>2.86</c:v>
                      </c:pt>
                      <c:pt idx="1">
                        <c:v>2.3199999999999998</c:v>
                      </c:pt>
                      <c:pt idx="2">
                        <c:v>3.5</c:v>
                      </c:pt>
                      <c:pt idx="3">
                        <c:v>2.69</c:v>
                      </c:pt>
                      <c:pt idx="4">
                        <c:v>4</c:v>
                      </c:pt>
                      <c:pt idx="5">
                        <c:v>3.25</c:v>
                      </c:pt>
                      <c:pt idx="6">
                        <c:v>2.68</c:v>
                      </c:pt>
                      <c:pt idx="8">
                        <c:v>4.76</c:v>
                      </c:pt>
                      <c:pt idx="9">
                        <c:v>5.8</c:v>
                      </c:pt>
                      <c:pt idx="10">
                        <c:v>6.55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S'!$X$80:$X$86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2.5124084098850035</c:v>
                      </c:pt>
                      <c:pt idx="1">
                        <c:v>2.5564857504093017</c:v>
                      </c:pt>
                      <c:pt idx="2">
                        <c:v>2.2626368135806465</c:v>
                      </c:pt>
                      <c:pt idx="3">
                        <c:v>2.5564857504093017</c:v>
                      </c:pt>
                      <c:pt idx="4">
                        <c:v>2.2038670262149154</c:v>
                      </c:pt>
                      <c:pt idx="5">
                        <c:v>2.2332519198977812</c:v>
                      </c:pt>
                      <c:pt idx="6">
                        <c:v>2.4536386225192723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729D-4B56-83CE-5241AB314114}"/>
                  </c:ext>
                </c:extLst>
              </c15:ser>
            </c15:filteredScatterSeries>
            <c15:filteredScatterSeries>
              <c15:ser>
                <c:idx val="14"/>
                <c:order val="14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C000"/>
                    </a:solidFill>
                    <a:ln w="9525">
                      <a:solidFill>
                        <a:srgbClr val="FFC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S'!$I$91:$I$100</c15:sqref>
                        </c15:formulaRef>
                      </c:ext>
                    </c:extLst>
                    <c:numCache>
                      <c:formatCode>0.00</c:formatCode>
                      <c:ptCount val="10"/>
                      <c:pt idx="0">
                        <c:v>1.65</c:v>
                      </c:pt>
                      <c:pt idx="2">
                        <c:v>1.88</c:v>
                      </c:pt>
                      <c:pt idx="3">
                        <c:v>1.55</c:v>
                      </c:pt>
                      <c:pt idx="4">
                        <c:v>2.25</c:v>
                      </c:pt>
                      <c:pt idx="5">
                        <c:v>1.82</c:v>
                      </c:pt>
                      <c:pt idx="6">
                        <c:v>2.19</c:v>
                      </c:pt>
                      <c:pt idx="7">
                        <c:v>2.68</c:v>
                      </c:pt>
                      <c:pt idx="8">
                        <c:v>3.35</c:v>
                      </c:pt>
                      <c:pt idx="9">
                        <c:v>3.86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S'!$W$91:$W$96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2.948696137708692</c:v>
                      </c:pt>
                      <c:pt idx="2">
                        <c:v>3.0803343581421152</c:v>
                      </c:pt>
                      <c:pt idx="3">
                        <c:v>3.0013514258820608</c:v>
                      </c:pt>
                      <c:pt idx="4">
                        <c:v>2.7249111629718712</c:v>
                      </c:pt>
                      <c:pt idx="5">
                        <c:v>2.7907302731885832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729D-4B56-83CE-5241AB314114}"/>
                  </c:ext>
                </c:extLst>
              </c15:ser>
            </c15:filteredScatterSeries>
            <c15:filteredScatterSeries>
              <c15:ser>
                <c:idx val="15"/>
                <c:order val="15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S'!$K$91:$K$96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1.68</c:v>
                      </c:pt>
                      <c:pt idx="1">
                        <c:v>1.39</c:v>
                      </c:pt>
                      <c:pt idx="2">
                        <c:v>2.0299999999999998</c:v>
                      </c:pt>
                      <c:pt idx="3">
                        <c:v>1.63</c:v>
                      </c:pt>
                      <c:pt idx="4">
                        <c:v>2.4</c:v>
                      </c:pt>
                      <c:pt idx="5">
                        <c:v>1.96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S'!$X$91:$X$96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3.1588760709080455</c:v>
                      </c:pt>
                      <c:pt idx="1">
                        <c:v>3.0854138367008819</c:v>
                      </c:pt>
                      <c:pt idx="2">
                        <c:v>2.9384893682865538</c:v>
                      </c:pt>
                      <c:pt idx="3">
                        <c:v>3.0413364961765832</c:v>
                      </c:pt>
                      <c:pt idx="4">
                        <c:v>2.674025325140764</c:v>
                      </c:pt>
                      <c:pt idx="5">
                        <c:v>2.6887177719821969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729D-4B56-83CE-5241AB314114}"/>
                  </c:ext>
                </c:extLst>
              </c15:ser>
            </c15:filteredScatterSeries>
            <c15:filteredScatterSeries>
              <c15:ser>
                <c:idx val="16"/>
                <c:order val="16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C000"/>
                    </a:solidFill>
                    <a:ln w="9525">
                      <a:solidFill>
                        <a:srgbClr val="FFC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S'!$I$15:$I$20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1.78</c:v>
                      </c:pt>
                      <c:pt idx="1">
                        <c:v>1.42</c:v>
                      </c:pt>
                      <c:pt idx="2">
                        <c:v>2.16</c:v>
                      </c:pt>
                      <c:pt idx="3">
                        <c:v>1.66</c:v>
                      </c:pt>
                      <c:pt idx="4">
                        <c:v>2.56</c:v>
                      </c:pt>
                      <c:pt idx="5">
                        <c:v>2.02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S'!$W$15:$W$20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3.0752255747317472</c:v>
                      </c:pt>
                      <c:pt idx="1">
                        <c:v>3.2353935734156929</c:v>
                      </c:pt>
                      <c:pt idx="2">
                        <c:v>2.8349735767058299</c:v>
                      </c:pt>
                      <c:pt idx="3">
                        <c:v>3.2033599736789036</c:v>
                      </c:pt>
                      <c:pt idx="4">
                        <c:v>2.5626879789431229</c:v>
                      </c:pt>
                      <c:pt idx="5">
                        <c:v>2.7548895773638571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729D-4B56-83CE-5241AB314114}"/>
                  </c:ext>
                </c:extLst>
              </c15:ser>
            </c15:filteredScatterSeries>
            <c15:filteredScatterSeries>
              <c15:ser>
                <c:idx val="17"/>
                <c:order val="17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C000"/>
                    </a:solidFill>
                    <a:ln w="9525">
                      <a:solidFill>
                        <a:srgbClr val="FFC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S'!$K$15:$K$21</c15:sqref>
                        </c15:formulaRef>
                      </c:ext>
                    </c:extLst>
                    <c:numCache>
                      <c:formatCode>0.00</c:formatCode>
                      <c:ptCount val="7"/>
                      <c:pt idx="0">
                        <c:v>2.0299999999999998</c:v>
                      </c:pt>
                      <c:pt idx="1">
                        <c:v>1.52</c:v>
                      </c:pt>
                      <c:pt idx="2">
                        <c:v>2.29</c:v>
                      </c:pt>
                      <c:pt idx="3">
                        <c:v>1.82</c:v>
                      </c:pt>
                      <c:pt idx="4">
                        <c:v>2.82</c:v>
                      </c:pt>
                      <c:pt idx="5">
                        <c:v>2.12</c:v>
                      </c:pt>
                      <c:pt idx="6">
                        <c:v>1.75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S'!$X$15:$X$21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2.6457547830327903</c:v>
                      </c:pt>
                      <c:pt idx="1">
                        <c:v>3.1641797067351614</c:v>
                      </c:pt>
                      <c:pt idx="2">
                        <c:v>2.8066452765955949</c:v>
                      </c:pt>
                      <c:pt idx="3">
                        <c:v>2.9675357701583995</c:v>
                      </c:pt>
                      <c:pt idx="4">
                        <c:v>2.3597272389211374</c:v>
                      </c:pt>
                      <c:pt idx="5">
                        <c:v>2.788768555088617</c:v>
                      </c:pt>
                      <c:pt idx="6">
                        <c:v>3.0569193776932915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729D-4B56-83CE-5241AB314114}"/>
                  </c:ext>
                </c:extLst>
              </c15:ser>
            </c15:filteredScatterSeries>
            <c15:filteredScatterSeries>
              <c15:ser>
                <c:idx val="18"/>
                <c:order val="18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ysClr val="windowText" lastClr="000000"/>
                    </a:solidFill>
                    <a:ln w="9525">
                      <a:solidFill>
                        <a:sysClr val="windowText" lastClr="0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S'!$I$26:$I$34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1.22</c:v>
                      </c:pt>
                      <c:pt idx="1">
                        <c:v>1.45</c:v>
                      </c:pt>
                      <c:pt idx="3">
                        <c:v>1.73</c:v>
                      </c:pt>
                      <c:pt idx="4">
                        <c:v>1.36</c:v>
                      </c:pt>
                      <c:pt idx="5">
                        <c:v>1.18</c:v>
                      </c:pt>
                      <c:pt idx="6">
                        <c:v>2.11</c:v>
                      </c:pt>
                      <c:pt idx="7">
                        <c:v>2.83</c:v>
                      </c:pt>
                      <c:pt idx="8">
                        <c:v>3.33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S'!$W$26:$W$31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3.7158975694675278</c:v>
                      </c:pt>
                      <c:pt idx="1">
                        <c:v>3.5397127709151883</c:v>
                      </c:pt>
                      <c:pt idx="2">
                        <c:v>0</c:v>
                      </c:pt>
                      <c:pt idx="3">
                        <c:v>3.2193767735472978</c:v>
                      </c:pt>
                      <c:pt idx="4">
                        <c:v>3.4916623713100052</c:v>
                      </c:pt>
                      <c:pt idx="5">
                        <c:v>3.4436119717048213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729D-4B56-83CE-5241AB314114}"/>
                  </c:ext>
                </c:extLst>
              </c15:ser>
            </c15:filteredScatterSeries>
            <c15:filteredScatterSeries>
              <c15:ser>
                <c:idx val="19"/>
                <c:order val="19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ysClr val="windowText" lastClr="000000"/>
                    </a:solidFill>
                    <a:ln w="9525">
                      <a:solidFill>
                        <a:sysClr val="windowText" lastClr="0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S'!$K$26:$K$31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1.26</c:v>
                      </c:pt>
                      <c:pt idx="1">
                        <c:v>1.62</c:v>
                      </c:pt>
                      <c:pt idx="2">
                        <c:v>1.28</c:v>
                      </c:pt>
                      <c:pt idx="3">
                        <c:v>1.78</c:v>
                      </c:pt>
                      <c:pt idx="4">
                        <c:v>1.42</c:v>
                      </c:pt>
                      <c:pt idx="5">
                        <c:v>1.25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S'!$X$26:$X$31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3.8613718455073158</c:v>
                      </c:pt>
                      <c:pt idx="1">
                        <c:v>3.146302985228183</c:v>
                      </c:pt>
                      <c:pt idx="2">
                        <c:v>3.3608236433119227</c:v>
                      </c:pt>
                      <c:pt idx="3">
                        <c:v>3.3965770863258791</c:v>
                      </c:pt>
                      <c:pt idx="4">
                        <c:v>3.5395908583817057</c:v>
                      </c:pt>
                      <c:pt idx="5">
                        <c:v>3.4502072508468142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729D-4B56-83CE-5241AB314114}"/>
                  </c:ext>
                </c:extLst>
              </c15:ser>
            </c15:filteredScatterSeries>
            <c15:filteredScatterSeries>
              <c15:ser>
                <c:idx val="20"/>
                <c:order val="20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ysClr val="windowText" lastClr="000000"/>
                    </a:solidFill>
                    <a:ln w="9525">
                      <a:solidFill>
                        <a:sysClr val="windowText" lastClr="0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S'!$I$102:$I$103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1.24</c:v>
                      </c:pt>
                      <c:pt idx="1">
                        <c:v>1.48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S'!$W$102:$W$103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3.9359827909593701</c:v>
                      </c:pt>
                      <c:pt idx="1">
                        <c:v>3.593723417832468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729D-4B56-83CE-5241AB314114}"/>
                  </c:ext>
                </c:extLst>
              </c15:ser>
            </c15:filteredScatterSeries>
            <c15:filteredScatterSeries>
              <c15:ser>
                <c:idx val="21"/>
                <c:order val="21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ysClr val="windowText" lastClr="000000"/>
                    </a:solidFill>
                    <a:ln w="9525">
                      <a:solidFill>
                        <a:sysClr val="windowText" lastClr="0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S'!$K$101:$K$105</c15:sqref>
                        </c15:formulaRef>
                      </c:ext>
                    </c:extLst>
                    <c:numCache>
                      <c:formatCode>0.00</c:formatCode>
                      <c:ptCount val="5"/>
                      <c:pt idx="0">
                        <c:v>1.1599999999999999</c:v>
                      </c:pt>
                      <c:pt idx="1">
                        <c:v>1.33</c:v>
                      </c:pt>
                      <c:pt idx="2">
                        <c:v>1.64</c:v>
                      </c:pt>
                      <c:pt idx="3">
                        <c:v>1.26</c:v>
                      </c:pt>
                      <c:pt idx="4">
                        <c:v>1.1100000000000001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S'!$X$101:$X$105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3.7612663914067892</c:v>
                      </c:pt>
                      <c:pt idx="1">
                        <c:v>3.8200361787725203</c:v>
                      </c:pt>
                      <c:pt idx="2">
                        <c:v>3.2911080924809406</c:v>
                      </c:pt>
                      <c:pt idx="3">
                        <c:v>3.7318814977239234</c:v>
                      </c:pt>
                      <c:pt idx="4">
                        <c:v>3.5849570293095958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729D-4B56-83CE-5241AB314114}"/>
                  </c:ext>
                </c:extLst>
              </c15:ser>
            </c15:filteredScatterSeries>
            <c15:filteredScatterSeries>
              <c15:ser>
                <c:idx val="22"/>
                <c:order val="22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C00000"/>
                    </a:solidFill>
                    <a:ln w="9525">
                      <a:solidFill>
                        <a:srgbClr val="C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S'!$I$111</c15:sqref>
                        </c15:formulaRef>
                      </c:ext>
                    </c:extLst>
                    <c:numCache>
                      <c:formatCode>0.00</c:formatCode>
                      <c:ptCount val="1"/>
                      <c:pt idx="0">
                        <c:v>0.81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S'!$W$111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5.4103308598137163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729D-4B56-83CE-5241AB314114}"/>
                  </c:ext>
                </c:extLst>
              </c15:ser>
            </c15:filteredScatterSeries>
            <c15:filteredScatterSeries>
              <c15:ser>
                <c:idx val="23"/>
                <c:order val="23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C00000"/>
                    </a:solidFill>
                    <a:ln w="9525">
                      <a:solidFill>
                        <a:srgbClr val="C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S'!$K$111</c15:sqref>
                        </c15:formulaRef>
                      </c:ext>
                    </c:extLst>
                    <c:numCache>
                      <c:formatCode>0.00</c:formatCode>
                      <c:ptCount val="1"/>
                      <c:pt idx="0">
                        <c:v>0.87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S'!$X$111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5.171741288184335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729D-4B56-83CE-5241AB314114}"/>
                  </c:ext>
                </c:extLst>
              </c15:ser>
            </c15:filteredScatterSeries>
            <c15:filteredScatterSeries>
              <c15:ser>
                <c:idx val="24"/>
                <c:order val="24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C00000"/>
                    </a:solidFill>
                    <a:ln w="9525">
                      <a:solidFill>
                        <a:srgbClr val="C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S'!$I$35:$I$36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0.89</c:v>
                      </c:pt>
                      <c:pt idx="1">
                        <c:v>0.88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S'!$W$35:$W$36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4.1483511659141801</c:v>
                      </c:pt>
                      <c:pt idx="1">
                        <c:v>5.5097791547277142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729D-4B56-83CE-5241AB314114}"/>
                  </c:ext>
                </c:extLst>
              </c15:ser>
            </c15:filteredScatterSeries>
            <c15:filteredScatterSeries>
              <c15:ser>
                <c:idx val="25"/>
                <c:order val="25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C00000"/>
                    </a:solidFill>
                    <a:ln w="9525">
                      <a:solidFill>
                        <a:srgbClr val="C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S'!$K$35:$K$36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0.95</c:v>
                      </c:pt>
                      <c:pt idx="1">
                        <c:v>1.08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S'!$X$35:$X$36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4.0758925035910547</c:v>
                      </c:pt>
                      <c:pt idx="1">
                        <c:v>4.0758925035910547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729D-4B56-83CE-5241AB314114}"/>
                  </c:ext>
                </c:extLst>
              </c15:ser>
            </c15:filteredScatterSeries>
            <c15:filteredScatterSeries>
              <c15:ser>
                <c:idx val="27"/>
                <c:order val="27"/>
                <c:tx>
                  <c:v>cs=0.96</c:v>
                </c:tx>
                <c:spPr>
                  <a:ln w="25400" cap="rnd">
                    <a:solidFill>
                      <a:sysClr val="windowText" lastClr="00000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Formulae!$AN$44:$AN$70</c15:sqref>
                        </c15:formulaRef>
                      </c:ext>
                    </c:extLst>
                    <c:numCache>
                      <c:formatCode>General</c:formatCode>
                      <c:ptCount val="27"/>
                      <c:pt idx="0">
                        <c:v>3.9</c:v>
                      </c:pt>
                      <c:pt idx="1">
                        <c:v>4</c:v>
                      </c:pt>
                      <c:pt idx="2">
                        <c:v>4.0999999999999996</c:v>
                      </c:pt>
                      <c:pt idx="3">
                        <c:v>4.2</c:v>
                      </c:pt>
                      <c:pt idx="4">
                        <c:v>4.3</c:v>
                      </c:pt>
                      <c:pt idx="5">
                        <c:v>4.4000000000000004</c:v>
                      </c:pt>
                      <c:pt idx="6">
                        <c:v>4.5</c:v>
                      </c:pt>
                      <c:pt idx="7">
                        <c:v>4.5999999999999996</c:v>
                      </c:pt>
                      <c:pt idx="8">
                        <c:v>4.7</c:v>
                      </c:pt>
                      <c:pt idx="9">
                        <c:v>4.8</c:v>
                      </c:pt>
                      <c:pt idx="10">
                        <c:v>4.9000000000000004</c:v>
                      </c:pt>
                      <c:pt idx="11">
                        <c:v>5</c:v>
                      </c:pt>
                      <c:pt idx="12">
                        <c:v>5.0999999999999996</c:v>
                      </c:pt>
                      <c:pt idx="13">
                        <c:v>5.2</c:v>
                      </c:pt>
                      <c:pt idx="14">
                        <c:v>5.3</c:v>
                      </c:pt>
                      <c:pt idx="15">
                        <c:v>5.4</c:v>
                      </c:pt>
                      <c:pt idx="16">
                        <c:v>5.5</c:v>
                      </c:pt>
                      <c:pt idx="17">
                        <c:v>5.6</c:v>
                      </c:pt>
                      <c:pt idx="18">
                        <c:v>5.7</c:v>
                      </c:pt>
                      <c:pt idx="19">
                        <c:v>5.8</c:v>
                      </c:pt>
                      <c:pt idx="20">
                        <c:v>5.9</c:v>
                      </c:pt>
                      <c:pt idx="21">
                        <c:v>6</c:v>
                      </c:pt>
                      <c:pt idx="22">
                        <c:v>6.1</c:v>
                      </c:pt>
                      <c:pt idx="23">
                        <c:v>6.2</c:v>
                      </c:pt>
                      <c:pt idx="24">
                        <c:v>6.3</c:v>
                      </c:pt>
                      <c:pt idx="25">
                        <c:v>6.4</c:v>
                      </c:pt>
                      <c:pt idx="26">
                        <c:v>6.5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Formulae!$AZ$44:$AZ$70</c15:sqref>
                        </c15:formulaRef>
                      </c:ext>
                    </c:extLst>
                    <c:numCache>
                      <c:formatCode>General</c:formatCode>
                      <c:ptCount val="27"/>
                      <c:pt idx="0">
                        <c:v>2.9339481451755547</c:v>
                      </c:pt>
                      <c:pt idx="1">
                        <c:v>2.9713247876013891</c:v>
                      </c:pt>
                      <c:pt idx="2">
                        <c:v>3.0082370698217584</c:v>
                      </c:pt>
                      <c:pt idx="3">
                        <c:v>3.0447018808226796</c:v>
                      </c:pt>
                      <c:pt idx="4">
                        <c:v>3.0807351099892575</c:v>
                      </c:pt>
                      <c:pt idx="5">
                        <c:v>3.1163517280236332</c:v>
                      </c:pt>
                      <c:pt idx="6">
                        <c:v>3.1515658596309302</c:v>
                      </c:pt>
                      <c:pt idx="7">
                        <c:v>3.186390848974213</c:v>
                      </c:pt>
                      <c:pt idx="8">
                        <c:v>3.2208393187586939</c:v>
                      </c:pt>
                      <c:pt idx="9">
                        <c:v>3.2549232236870544</c:v>
                      </c:pt>
                      <c:pt idx="10">
                        <c:v>3.2886538989277496</c:v>
                      </c:pt>
                      <c:pt idx="11">
                        <c:v>3.3220421041534154</c:v>
                      </c:pt>
                      <c:pt idx="12">
                        <c:v>3.3550980636344163</c:v>
                      </c:pt>
                      <c:pt idx="13">
                        <c:v>3.3878315028110197</c:v>
                      </c:pt>
                      <c:pt idx="14">
                        <c:v>3.4202516817149773</c:v>
                      </c:pt>
                      <c:pt idx="15">
                        <c:v>3.4523674255660413</c:v>
                      </c:pt>
                      <c:pt idx="16">
                        <c:v>3.48418715282989</c:v>
                      </c:pt>
                      <c:pt idx="17">
                        <c:v>3.5157189009902678</c:v>
                      </c:pt>
                      <c:pt idx="18">
                        <c:v>3.5469703502588765</c:v>
                      </c:pt>
                      <c:pt idx="19">
                        <c:v>3.5779488454212056</c:v>
                      </c:pt>
                      <c:pt idx="20">
                        <c:v>3.6086614159943431</c:v>
                      </c:pt>
                      <c:pt idx="21">
                        <c:v>3.6391147948535036</c:v>
                      </c:pt>
                      <c:pt idx="22">
                        <c:v>3.6693154354670874</c:v>
                      </c:pt>
                      <c:pt idx="23">
                        <c:v>3.6992695278652485</c:v>
                      </c:pt>
                      <c:pt idx="24">
                        <c:v>3.7289830134539019</c:v>
                      </c:pt>
                      <c:pt idx="25">
                        <c:v>3.7584615987745709</c:v>
                      </c:pt>
                      <c:pt idx="26">
                        <c:v>3.7877107683003546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729D-4B56-83CE-5241AB314114}"/>
                  </c:ext>
                </c:extLst>
              </c15:ser>
            </c15:filteredScatterSeries>
            <c15:filteredScatterSeries>
              <c15:ser>
                <c:idx val="28"/>
                <c:order val="28"/>
                <c:tx>
                  <c:v>cs=0.99</c:v>
                </c:tx>
                <c:spPr>
                  <a:ln w="25400" cap="rnd">
                    <a:solidFill>
                      <a:sysClr val="windowText" lastClr="00000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Formulae!$AN$36:$AN$50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3.1</c:v>
                      </c:pt>
                      <c:pt idx="1">
                        <c:v>3.2</c:v>
                      </c:pt>
                      <c:pt idx="2">
                        <c:v>3.3</c:v>
                      </c:pt>
                      <c:pt idx="3">
                        <c:v>3.4</c:v>
                      </c:pt>
                      <c:pt idx="4">
                        <c:v>3.5</c:v>
                      </c:pt>
                      <c:pt idx="5">
                        <c:v>3.6</c:v>
                      </c:pt>
                      <c:pt idx="6">
                        <c:v>3.7</c:v>
                      </c:pt>
                      <c:pt idx="7">
                        <c:v>3.8</c:v>
                      </c:pt>
                      <c:pt idx="8">
                        <c:v>3.9</c:v>
                      </c:pt>
                      <c:pt idx="9">
                        <c:v>4</c:v>
                      </c:pt>
                      <c:pt idx="10">
                        <c:v>4.0999999999999996</c:v>
                      </c:pt>
                      <c:pt idx="11">
                        <c:v>4.2</c:v>
                      </c:pt>
                      <c:pt idx="12">
                        <c:v>4.3</c:v>
                      </c:pt>
                      <c:pt idx="13">
                        <c:v>4.4000000000000004</c:v>
                      </c:pt>
                      <c:pt idx="14">
                        <c:v>4.5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Formulae!$BA$36:$BA$50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3.3071129521851859</c:v>
                      </c:pt>
                      <c:pt idx="1">
                        <c:v>3.3600301194519484</c:v>
                      </c:pt>
                      <c:pt idx="2">
                        <c:v>3.4121267163951479</c:v>
                      </c:pt>
                      <c:pt idx="3">
                        <c:v>3.4634397719392771</c:v>
                      </c:pt>
                      <c:pt idx="4">
                        <c:v>3.5140036111199504</c:v>
                      </c:pt>
                      <c:pt idx="5">
                        <c:v>3.5638501236832769</c:v>
                      </c:pt>
                      <c:pt idx="6">
                        <c:v>3.6130089993232191</c:v>
                      </c:pt>
                      <c:pt idx="7">
                        <c:v>3.6615079344859849</c:v>
                      </c:pt>
                      <c:pt idx="8">
                        <c:v>3.7093728148323248</c:v>
                      </c:pt>
                      <c:pt idx="9">
                        <c:v>3.7566278767706476</c:v>
                      </c:pt>
                      <c:pt idx="10">
                        <c:v>3.8032958509224075</c:v>
                      </c:pt>
                      <c:pt idx="11">
                        <c:v>3.8493980899300171</c:v>
                      </c:pt>
                      <c:pt idx="12">
                        <c:v>3.894954682646528</c:v>
                      </c:pt>
                      <c:pt idx="13">
                        <c:v>3.9399845564397054</c:v>
                      </c:pt>
                      <c:pt idx="14">
                        <c:v>3.9845055690884199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729D-4B56-83CE-5241AB314114}"/>
                  </c:ext>
                </c:extLst>
              </c15:ser>
            </c15:filteredScatterSeries>
            <c15:filteredScatterSeries>
              <c15:ser>
                <c:idx val="29"/>
                <c:order val="29"/>
                <c:spPr>
                  <a:ln w="25400" cap="rnd">
                    <a:solidFill>
                      <a:sysClr val="windowText" lastClr="00000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Formulae!$AN$37:$AN$50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3.2</c:v>
                      </c:pt>
                      <c:pt idx="1">
                        <c:v>3.3</c:v>
                      </c:pt>
                      <c:pt idx="2">
                        <c:v>3.4</c:v>
                      </c:pt>
                      <c:pt idx="3">
                        <c:v>3.5</c:v>
                      </c:pt>
                      <c:pt idx="4">
                        <c:v>3.6</c:v>
                      </c:pt>
                      <c:pt idx="5">
                        <c:v>3.7</c:v>
                      </c:pt>
                      <c:pt idx="6">
                        <c:v>3.8</c:v>
                      </c:pt>
                      <c:pt idx="7">
                        <c:v>3.9</c:v>
                      </c:pt>
                      <c:pt idx="8">
                        <c:v>4</c:v>
                      </c:pt>
                      <c:pt idx="9">
                        <c:v>4.0999999999999996</c:v>
                      </c:pt>
                      <c:pt idx="10">
                        <c:v>4.2</c:v>
                      </c:pt>
                      <c:pt idx="11">
                        <c:v>4.3</c:v>
                      </c:pt>
                      <c:pt idx="12">
                        <c:v>4.4000000000000004</c:v>
                      </c:pt>
                      <c:pt idx="13">
                        <c:v>4.5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Formulae!$BB$37:$BB$50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3.2549232236870544</c:v>
                      </c:pt>
                      <c:pt idx="1">
                        <c:v>3.3053901591718891</c:v>
                      </c:pt>
                      <c:pt idx="2">
                        <c:v>3.3550980636344163</c:v>
                      </c:pt>
                      <c:pt idx="3">
                        <c:v>3.4040801883704872</c:v>
                      </c:pt>
                      <c:pt idx="4">
                        <c:v>3.4523674255660408</c:v>
                      </c:pt>
                      <c:pt idx="5">
                        <c:v>3.4999885361758736</c:v>
                      </c:pt>
                      <c:pt idx="6">
                        <c:v>3.5469703502588761</c:v>
                      </c:pt>
                      <c:pt idx="7">
                        <c:v>3.5933379437326258</c:v>
                      </c:pt>
                      <c:pt idx="8">
                        <c:v>3.6391147948535036</c:v>
                      </c:pt>
                      <c:pt idx="9">
                        <c:v>3.68432292319426</c:v>
                      </c:pt>
                      <c:pt idx="10">
                        <c:v>3.7289830134539019</c:v>
                      </c:pt>
                      <c:pt idx="11">
                        <c:v>3.7731145260753456</c:v>
                      </c:pt>
                      <c:pt idx="12">
                        <c:v>3.8167357963492607</c:v>
                      </c:pt>
                      <c:pt idx="13">
                        <c:v>3.859864123435806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729D-4B56-83CE-5241AB314114}"/>
                  </c:ext>
                </c:extLst>
              </c15:ser>
            </c15:filteredScatterSeries>
          </c:ext>
        </c:extLst>
      </c:scatterChart>
      <c:valAx>
        <c:axId val="1575383679"/>
        <c:scaling>
          <c:orientation val="minMax"/>
          <c:max val="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 sz="1800" b="1">
                    <a:solidFill>
                      <a:schemeClr val="tx1"/>
                    </a:solidFill>
                  </a:rPr>
                  <a:t>Breaker</a:t>
                </a:r>
                <a:r>
                  <a:rPr lang="nl-NL" sz="1800" b="1" baseline="0">
                    <a:solidFill>
                      <a:schemeClr val="tx1"/>
                    </a:solidFill>
                  </a:rPr>
                  <a:t> parameter </a:t>
                </a:r>
                <a:r>
                  <a:rPr lang="el-GR" sz="1800" b="1" baseline="0">
                    <a:solidFill>
                      <a:schemeClr val="tx1"/>
                    </a:solidFill>
                    <a:latin typeface="Cambria" panose="02040503050406030204" pitchFamily="18" charset="0"/>
                    <a:ea typeface="Cambria" panose="02040503050406030204" pitchFamily="18" charset="0"/>
                  </a:rPr>
                  <a:t>ξ</a:t>
                </a:r>
                <a:r>
                  <a:rPr lang="nl-NL" sz="1800" b="1" baseline="-25000">
                    <a:solidFill>
                      <a:schemeClr val="tx1"/>
                    </a:solidFill>
                  </a:rPr>
                  <a:t>m-1,0</a:t>
                </a:r>
                <a:r>
                  <a:rPr lang="nl-NL" sz="1800" b="1" baseline="0">
                    <a:solidFill>
                      <a:schemeClr val="tx1"/>
                    </a:solidFill>
                  </a:rPr>
                  <a:t> (-)</a:t>
                </a:r>
                <a:endParaRPr lang="nl-NL" sz="18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.42954980343903132"/>
              <c:y val="0.943972369398560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" sourceLinked="0"/>
        <c:majorTickMark val="in"/>
        <c:minorTickMark val="in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647895935"/>
        <c:crosses val="autoZero"/>
        <c:crossBetween val="midCat"/>
      </c:valAx>
      <c:valAx>
        <c:axId val="1647895935"/>
        <c:scaling>
          <c:orientation val="minMax"/>
          <c:max val="6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 sz="1800" b="1" i="0" baseline="0">
                    <a:solidFill>
                      <a:schemeClr val="tx1"/>
                    </a:solidFill>
                    <a:effectLst/>
                  </a:rPr>
                  <a:t>Stability number H</a:t>
                </a:r>
                <a:r>
                  <a:rPr lang="nl-NL" sz="1800" b="1" i="0" baseline="-25000">
                    <a:solidFill>
                      <a:schemeClr val="tx1"/>
                    </a:solidFill>
                    <a:effectLst/>
                  </a:rPr>
                  <a:t>s</a:t>
                </a:r>
                <a:r>
                  <a:rPr lang="nl-NL" sz="1800" b="1" i="0" baseline="0">
                    <a:solidFill>
                      <a:schemeClr val="tx1"/>
                    </a:solidFill>
                    <a:effectLst/>
                  </a:rPr>
                  <a:t>/</a:t>
                </a:r>
                <a:r>
                  <a:rPr lang="el-GR" sz="1800" b="1" i="0" baseline="0">
                    <a:solidFill>
                      <a:schemeClr val="tx1"/>
                    </a:solidFill>
                    <a:effectLst/>
                    <a:latin typeface="Cambria" panose="02040503050406030204" pitchFamily="18" charset="0"/>
                    <a:ea typeface="Cambria" panose="02040503050406030204" pitchFamily="18" charset="0"/>
                  </a:rPr>
                  <a:t>Δ</a:t>
                </a:r>
                <a:r>
                  <a:rPr lang="nl-NL" sz="1800" b="1" i="0" u="none" strike="noStrike" kern="1200" baseline="0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D</a:t>
                </a:r>
                <a:r>
                  <a:rPr lang="nl-NL" sz="1800" b="1" i="0" u="none" strike="noStrike" kern="1200" baseline="-25000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n50 </a:t>
                </a:r>
                <a:r>
                  <a:rPr lang="nl-NL" sz="1800" b="1" i="0" baseline="0">
                    <a:solidFill>
                      <a:schemeClr val="tx1"/>
                    </a:solidFill>
                    <a:effectLst/>
                  </a:rPr>
                  <a:t>/(S/N</a:t>
                </a:r>
                <a:r>
                  <a:rPr lang="nl-NL" sz="1800" b="1" i="0" baseline="30000">
                    <a:solidFill>
                      <a:schemeClr val="tx1"/>
                    </a:solidFill>
                    <a:effectLst/>
                  </a:rPr>
                  <a:t>0.5</a:t>
                </a:r>
                <a:r>
                  <a:rPr lang="nl-NL" sz="1800" b="1" i="0" baseline="0">
                    <a:solidFill>
                      <a:schemeClr val="tx1"/>
                    </a:solidFill>
                    <a:effectLst/>
                  </a:rPr>
                  <a:t>)</a:t>
                </a:r>
                <a:r>
                  <a:rPr lang="nl-NL" sz="1800" b="1" i="0" baseline="30000">
                    <a:solidFill>
                      <a:schemeClr val="tx1"/>
                    </a:solidFill>
                    <a:effectLst/>
                  </a:rPr>
                  <a:t>0.2</a:t>
                </a:r>
                <a:r>
                  <a:rPr lang="nl-NL" sz="1800" b="1" i="0" baseline="0">
                    <a:solidFill>
                      <a:schemeClr val="tx1"/>
                    </a:solidFill>
                    <a:effectLst/>
                  </a:rPr>
                  <a:t> (-)</a:t>
                </a:r>
                <a:endParaRPr lang="nl-NL" b="1">
                  <a:solidFill>
                    <a:schemeClr val="tx1"/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2.9734985263974688E-3"/>
              <c:y val="0.103344632634669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" sourceLinked="0"/>
        <c:majorTickMark val="in"/>
        <c:minorTickMark val="in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575383679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0.79823255716030139"/>
          <c:y val="0.10183707299745426"/>
          <c:w val="0.12908531821222882"/>
          <c:h val="0.15458922897795671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nl-NL" sz="1800">
                <a:solidFill>
                  <a:schemeClr val="tx1"/>
                </a:solidFill>
              </a:rPr>
              <a:t>Homogeneous</a:t>
            </a:r>
            <a:r>
              <a:rPr lang="nl-NL" sz="1800" baseline="0">
                <a:solidFill>
                  <a:schemeClr val="tx1"/>
                </a:solidFill>
              </a:rPr>
              <a:t> structure</a:t>
            </a:r>
          </a:p>
        </c:rich>
      </c:tx>
      <c:layout>
        <c:manualLayout>
          <c:xMode val="edge"/>
          <c:yMode val="edge"/>
          <c:x val="0.39942067736185383"/>
          <c:y val="9.0090090090090086E-2"/>
        </c:manualLayout>
      </c:layout>
      <c:overlay val="1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0.10609821368054728"/>
          <c:y val="3.5403688738757391E-2"/>
          <c:w val="0.86372209824039359"/>
          <c:h val="0.84742710173047642"/>
        </c:manualLayout>
      </c:layout>
      <c:scatterChart>
        <c:scatterStyle val="lineMarker"/>
        <c:varyColors val="0"/>
        <c:ser>
          <c:idx val="0"/>
          <c:order val="0"/>
          <c:tx>
            <c:v>cota=2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'Van der Meer (1988)'!$U$195:$U$210</c:f>
              <c:numCache>
                <c:formatCode>0.00</c:formatCode>
                <c:ptCount val="16"/>
                <c:pt idx="0">
                  <c:v>4.5412918054355051</c:v>
                </c:pt>
                <c:pt idx="1">
                  <c:v>3.9352689717786764</c:v>
                </c:pt>
                <c:pt idx="2">
                  <c:v>3.5351708229832579</c:v>
                </c:pt>
                <c:pt idx="3">
                  <c:v>3.7403572421793916</c:v>
                </c:pt>
                <c:pt idx="4">
                  <c:v>3.1699695058600326</c:v>
                </c:pt>
                <c:pt idx="5">
                  <c:v>2.7535070976820104</c:v>
                </c:pt>
                <c:pt idx="6">
                  <c:v>2.9402505913008787</c:v>
                </c:pt>
                <c:pt idx="7">
                  <c:v>3.5628801374402954</c:v>
                </c:pt>
                <c:pt idx="8">
                  <c:v>2.4145497703240828</c:v>
                </c:pt>
                <c:pt idx="9">
                  <c:v>2.2751411160302837</c:v>
                </c:pt>
                <c:pt idx="10">
                  <c:v>2.8213333696410583</c:v>
                </c:pt>
                <c:pt idx="11">
                  <c:v>2.2077348801927759</c:v>
                </c:pt>
                <c:pt idx="12">
                  <c:v>5.3309155689391661</c:v>
                </c:pt>
                <c:pt idx="13">
                  <c:v>4.803531219490611</c:v>
                </c:pt>
                <c:pt idx="14">
                  <c:v>4.4981592105371861</c:v>
                </c:pt>
                <c:pt idx="15">
                  <c:v>6.095763552273378</c:v>
                </c:pt>
              </c:numCache>
            </c:numRef>
          </c:xVal>
          <c:yVal>
            <c:numRef>
              <c:f>'Van der Meer (1988)'!$AF$195:$AF$210</c:f>
              <c:numCache>
                <c:formatCode>0.00</c:formatCode>
                <c:ptCount val="16"/>
                <c:pt idx="0">
                  <c:v>3.2894291013605983</c:v>
                </c:pt>
                <c:pt idx="1">
                  <c:v>3.4663438134896984</c:v>
                </c:pt>
                <c:pt idx="3">
                  <c:v>3.3159669518130208</c:v>
                </c:pt>
                <c:pt idx="4">
                  <c:v>3.3697754356300114</c:v>
                </c:pt>
                <c:pt idx="6">
                  <c:v>3.3361440154192454</c:v>
                </c:pt>
                <c:pt idx="7">
                  <c:v>2.9850985545581556</c:v>
                </c:pt>
                <c:pt idx="8">
                  <c:v>3.9119119045614403</c:v>
                </c:pt>
                <c:pt idx="9">
                  <c:v>4.0752810302451081</c:v>
                </c:pt>
                <c:pt idx="10">
                  <c:v>3.3790953764933351</c:v>
                </c:pt>
                <c:pt idx="11">
                  <c:v>4.0249108563559544</c:v>
                </c:pt>
                <c:pt idx="12">
                  <c:v>4.1094213873853986</c:v>
                </c:pt>
                <c:pt idx="13">
                  <c:v>3.8594160779243412</c:v>
                </c:pt>
                <c:pt idx="14">
                  <c:v>3.7570426529059389</c:v>
                </c:pt>
                <c:pt idx="15">
                  <c:v>3.7476043287426881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F7D-4C67-9EEC-5E724FCC8F16}"/>
            </c:ext>
          </c:extLst>
        </c:ser>
        <c:ser>
          <c:idx val="1"/>
          <c:order val="1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'Van der Meer (1988)'!$U$195:$U$210</c:f>
              <c:numCache>
                <c:formatCode>0.00</c:formatCode>
                <c:ptCount val="16"/>
                <c:pt idx="0">
                  <c:v>4.5412918054355051</c:v>
                </c:pt>
                <c:pt idx="1">
                  <c:v>3.9352689717786764</c:v>
                </c:pt>
                <c:pt idx="2">
                  <c:v>3.5351708229832579</c:v>
                </c:pt>
                <c:pt idx="3">
                  <c:v>3.7403572421793916</c:v>
                </c:pt>
                <c:pt idx="4">
                  <c:v>3.1699695058600326</c:v>
                </c:pt>
                <c:pt idx="5">
                  <c:v>2.7535070976820104</c:v>
                </c:pt>
                <c:pt idx="6">
                  <c:v>2.9402505913008787</c:v>
                </c:pt>
                <c:pt idx="7">
                  <c:v>3.5628801374402954</c:v>
                </c:pt>
                <c:pt idx="8">
                  <c:v>2.4145497703240828</c:v>
                </c:pt>
                <c:pt idx="9">
                  <c:v>2.2751411160302837</c:v>
                </c:pt>
                <c:pt idx="10">
                  <c:v>2.8213333696410583</c:v>
                </c:pt>
                <c:pt idx="11">
                  <c:v>2.2077348801927759</c:v>
                </c:pt>
                <c:pt idx="12">
                  <c:v>5.3309155689391661</c:v>
                </c:pt>
                <c:pt idx="13">
                  <c:v>4.803531219490611</c:v>
                </c:pt>
                <c:pt idx="14">
                  <c:v>4.4981592105371861</c:v>
                </c:pt>
                <c:pt idx="15">
                  <c:v>6.095763552273378</c:v>
                </c:pt>
              </c:numCache>
            </c:numRef>
          </c:xVal>
          <c:yVal>
            <c:numRef>
              <c:f>'Van der Meer (1988)'!$AG$195:$AG$210</c:f>
              <c:numCache>
                <c:formatCode>0.00</c:formatCode>
                <c:ptCount val="16"/>
                <c:pt idx="0">
                  <c:v>3.5490326716309926</c:v>
                </c:pt>
                <c:pt idx="1">
                  <c:v>3.4337863468265319</c:v>
                </c:pt>
                <c:pt idx="4">
                  <c:v>3.4023015425420247</c:v>
                </c:pt>
                <c:pt idx="7">
                  <c:v>3.3660927509959797</c:v>
                </c:pt>
                <c:pt idx="8">
                  <c:v>3.9761095329796015</c:v>
                </c:pt>
                <c:pt idx="10">
                  <c:v>3.6672422023882483</c:v>
                </c:pt>
                <c:pt idx="12">
                  <c:v>4.0683527466237281</c:v>
                </c:pt>
                <c:pt idx="13">
                  <c:v>3.875288329764432</c:v>
                </c:pt>
                <c:pt idx="15">
                  <c:v>4.0442054948003232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F7D-4C67-9EEC-5E724FCC8F16}"/>
            </c:ext>
          </c:extLst>
        </c:ser>
        <c:ser>
          <c:idx val="28"/>
          <c:order val="28"/>
          <c:tx>
            <c:v>cs=0.96</c:v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Formulae!$BF$23:$BF$70</c:f>
              <c:numCache>
                <c:formatCode>General</c:formatCode>
                <c:ptCount val="48"/>
                <c:pt idx="0">
                  <c:v>1.8</c:v>
                </c:pt>
                <c:pt idx="1">
                  <c:v>1.9</c:v>
                </c:pt>
                <c:pt idx="2">
                  <c:v>2</c:v>
                </c:pt>
                <c:pt idx="3">
                  <c:v>2.1</c:v>
                </c:pt>
                <c:pt idx="4">
                  <c:v>2.2000000000000002</c:v>
                </c:pt>
                <c:pt idx="5">
                  <c:v>2.2999999999999998</c:v>
                </c:pt>
                <c:pt idx="6">
                  <c:v>2.4</c:v>
                </c:pt>
                <c:pt idx="7">
                  <c:v>2.5</c:v>
                </c:pt>
                <c:pt idx="8">
                  <c:v>2.6</c:v>
                </c:pt>
                <c:pt idx="9">
                  <c:v>2.7</c:v>
                </c:pt>
                <c:pt idx="10">
                  <c:v>2.8</c:v>
                </c:pt>
                <c:pt idx="11">
                  <c:v>2.9</c:v>
                </c:pt>
                <c:pt idx="12">
                  <c:v>3</c:v>
                </c:pt>
                <c:pt idx="13">
                  <c:v>3.1</c:v>
                </c:pt>
                <c:pt idx="14">
                  <c:v>3.2</c:v>
                </c:pt>
                <c:pt idx="15">
                  <c:v>3.3</c:v>
                </c:pt>
                <c:pt idx="16">
                  <c:v>3.4</c:v>
                </c:pt>
                <c:pt idx="17">
                  <c:v>3.5</c:v>
                </c:pt>
                <c:pt idx="18">
                  <c:v>3.6</c:v>
                </c:pt>
                <c:pt idx="19">
                  <c:v>3.7</c:v>
                </c:pt>
                <c:pt idx="20">
                  <c:v>3.8</c:v>
                </c:pt>
                <c:pt idx="21">
                  <c:v>3.9</c:v>
                </c:pt>
                <c:pt idx="22">
                  <c:v>4</c:v>
                </c:pt>
                <c:pt idx="23">
                  <c:v>4.0999999999999996</c:v>
                </c:pt>
                <c:pt idx="24">
                  <c:v>4.2</c:v>
                </c:pt>
                <c:pt idx="25">
                  <c:v>4.3</c:v>
                </c:pt>
                <c:pt idx="26">
                  <c:v>4.4000000000000004</c:v>
                </c:pt>
                <c:pt idx="27">
                  <c:v>4.5</c:v>
                </c:pt>
                <c:pt idx="28">
                  <c:v>4.5999999999999996</c:v>
                </c:pt>
                <c:pt idx="29">
                  <c:v>4.7</c:v>
                </c:pt>
                <c:pt idx="30">
                  <c:v>4.8</c:v>
                </c:pt>
                <c:pt idx="31">
                  <c:v>4.9000000000000004</c:v>
                </c:pt>
                <c:pt idx="32">
                  <c:v>5</c:v>
                </c:pt>
                <c:pt idx="33">
                  <c:v>5.0999999999999996</c:v>
                </c:pt>
                <c:pt idx="34">
                  <c:v>5.2</c:v>
                </c:pt>
                <c:pt idx="35">
                  <c:v>5.3</c:v>
                </c:pt>
                <c:pt idx="36">
                  <c:v>5.4</c:v>
                </c:pt>
                <c:pt idx="37">
                  <c:v>5.5</c:v>
                </c:pt>
                <c:pt idx="38">
                  <c:v>5.6</c:v>
                </c:pt>
                <c:pt idx="39">
                  <c:v>5.7</c:v>
                </c:pt>
                <c:pt idx="40">
                  <c:v>5.8</c:v>
                </c:pt>
                <c:pt idx="41">
                  <c:v>5.9</c:v>
                </c:pt>
                <c:pt idx="42">
                  <c:v>6</c:v>
                </c:pt>
                <c:pt idx="43">
                  <c:v>6.1</c:v>
                </c:pt>
                <c:pt idx="44">
                  <c:v>6.2</c:v>
                </c:pt>
                <c:pt idx="45">
                  <c:v>6.3</c:v>
                </c:pt>
                <c:pt idx="46">
                  <c:v>6.4</c:v>
                </c:pt>
                <c:pt idx="47">
                  <c:v>6.5</c:v>
                </c:pt>
              </c:numCache>
            </c:numRef>
          </c:xVal>
          <c:yVal>
            <c:numRef>
              <c:f>Formulae!$BN$23:$BN$70</c:f>
              <c:numCache>
                <c:formatCode>General</c:formatCode>
                <c:ptCount val="48"/>
                <c:pt idx="0">
                  <c:v>4.4124080609060732</c:v>
                </c:pt>
                <c:pt idx="1">
                  <c:v>4.2947226374940932</c:v>
                </c:pt>
                <c:pt idx="2">
                  <c:v>4.1859778315650455</c:v>
                </c:pt>
                <c:pt idx="3">
                  <c:v>4.0850960711852711</c:v>
                </c:pt>
                <c:pt idx="4">
                  <c:v>3.9911732618086586</c:v>
                </c:pt>
                <c:pt idx="5">
                  <c:v>3.9034444551217682</c:v>
                </c:pt>
                <c:pt idx="6">
                  <c:v>3.8212574726078943</c:v>
                </c:pt>
                <c:pt idx="7">
                  <c:v>3.7440523934746435</c:v>
                </c:pt>
                <c:pt idx="8">
                  <c:v>3.6713454258155722</c:v>
                </c:pt>
                <c:pt idx="9">
                  <c:v>3.6027160953877462</c:v>
                </c:pt>
                <c:pt idx="10">
                  <c:v>3.5377969745464481</c:v>
                </c:pt>
                <c:pt idx="11">
                  <c:v>3.4762653767943714</c:v>
                </c:pt>
                <c:pt idx="12">
                  <c:v>3.4178365873121175</c:v>
                </c:pt>
                <c:pt idx="13">
                  <c:v>3.362258304670414</c:v>
                </c:pt>
                <c:pt idx="14">
                  <c:v>3.3093060456795551</c:v>
                </c:pt>
                <c:pt idx="15">
                  <c:v>3.2587793221569301</c:v>
                </c:pt>
                <c:pt idx="16">
                  <c:v>3.2104984409016253</c:v>
                </c:pt>
                <c:pt idx="17">
                  <c:v>3.164301810271581</c:v>
                </c:pt>
                <c:pt idx="18">
                  <c:v>3.161611990677399</c:v>
                </c:pt>
                <c:pt idx="19">
                  <c:v>3.2140165147302779</c:v>
                </c:pt>
                <c:pt idx="20">
                  <c:v>3.2658574728319389</c:v>
                </c:pt>
                <c:pt idx="21">
                  <c:v>3.3171555238487729</c:v>
                </c:pt>
                <c:pt idx="22">
                  <c:v>3.3679300614332841</c:v>
                </c:pt>
                <c:pt idx="23">
                  <c:v>3.4181993210728501</c:v>
                </c:pt>
                <c:pt idx="24">
                  <c:v>3.4679804757009691</c:v>
                </c:pt>
                <c:pt idx="25">
                  <c:v>3.5172897213352829</c:v>
                </c:pt>
                <c:pt idx="26">
                  <c:v>3.5661423539896733</c:v>
                </c:pt>
                <c:pt idx="27">
                  <c:v>3.6145528389269646</c:v>
                </c:pt>
                <c:pt idx="28">
                  <c:v>3.6625348731677141</c:v>
                </c:pt>
                <c:pt idx="29">
                  <c:v>3.7101014420436793</c:v>
                </c:pt>
                <c:pt idx="30">
                  <c:v>3.7572648704775471</c:v>
                </c:pt>
                <c:pt idx="31">
                  <c:v>3.8040368695800217</c:v>
                </c:pt>
                <c:pt idx="32">
                  <c:v>3.8504285790783777</c:v>
                </c:pt>
                <c:pt idx="33">
                  <c:v>3.8964506060250748</c:v>
                </c:pt>
                <c:pt idx="34">
                  <c:v>3.9421130601788859</c:v>
                </c:pt>
                <c:pt idx="35">
                  <c:v>3.9874255864028938</c:v>
                </c:pt>
                <c:pt idx="36">
                  <c:v>4.0323973943822349</c:v>
                </c:pt>
                <c:pt idx="37">
                  <c:v>4.0770372859287134</c:v>
                </c:pt>
                <c:pt idx="38">
                  <c:v>4.1213536801084363</c:v>
                </c:pt>
                <c:pt idx="39">
                  <c:v>4.1653546364016831</c:v>
                </c:pt>
                <c:pt idx="40">
                  <c:v>4.2090478760808363</c:v>
                </c:pt>
                <c:pt idx="41">
                  <c:v>4.2524408019717663</c:v>
                </c:pt>
                <c:pt idx="42">
                  <c:v>4.2955405167461347</c:v>
                </c:pt>
                <c:pt idx="43">
                  <c:v>4.3383538398764623</c:v>
                </c:pt>
                <c:pt idx="44">
                  <c:v>4.3808873233719412</c:v>
                </c:pt>
                <c:pt idx="45">
                  <c:v>4.4231472664008997</c:v>
                </c:pt>
                <c:pt idx="46">
                  <c:v>4.4651397288950623</c:v>
                </c:pt>
                <c:pt idx="47">
                  <c:v>4.5068705442212424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F7D-4C67-9EEC-5E724FCC8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5383679"/>
        <c:axId val="1647895935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v>cota=2</c:v>
                </c:tx>
                <c:spPr>
                  <a:ln w="28575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C000"/>
                    </a:solidFill>
                    <a:ln w="9525">
                      <a:solidFill>
                        <a:srgbClr val="FFC000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'Van der Meer (1988)'!$S$154:$S$173</c15:sqref>
                        </c15:formulaRef>
                      </c:ext>
                    </c:extLst>
                    <c:numCache>
                      <c:formatCode>0.00</c:formatCode>
                      <c:ptCount val="20"/>
                      <c:pt idx="0">
                        <c:v>3.5462330557173898</c:v>
                      </c:pt>
                      <c:pt idx="1">
                        <c:v>3.2930985001918409</c:v>
                      </c:pt>
                      <c:pt idx="2">
                        <c:v>3.1292283463544979</c:v>
                      </c:pt>
                      <c:pt idx="3">
                        <c:v>2.8412172265345776</c:v>
                      </c:pt>
                      <c:pt idx="4">
                        <c:v>2.9746629544542338</c:v>
                      </c:pt>
                      <c:pt idx="5">
                        <c:v>4.0198177817805183</c:v>
                      </c:pt>
                      <c:pt idx="6">
                        <c:v>4.4650748562330644</c:v>
                      </c:pt>
                      <c:pt idx="7">
                        <c:v>3.8169222935298164</c:v>
                      </c:pt>
                      <c:pt idx="8">
                        <c:v>4.1692156278824744</c:v>
                      </c:pt>
                      <c:pt idx="9">
                        <c:v>3.7045278455994235</c:v>
                      </c:pt>
                      <c:pt idx="10">
                        <c:v>5.8124222626951454</c:v>
                      </c:pt>
                      <c:pt idx="11">
                        <c:v>5.3791372932845851</c:v>
                      </c:pt>
                      <c:pt idx="12">
                        <c:v>4.9449632579795324</c:v>
                      </c:pt>
                      <c:pt idx="13">
                        <c:v>4.3930731583654703</c:v>
                      </c:pt>
                      <c:pt idx="14">
                        <c:v>4.5958955676649538</c:v>
                      </c:pt>
                      <c:pt idx="15">
                        <c:v>2.4218810972175286</c:v>
                      </c:pt>
                      <c:pt idx="16">
                        <c:v>2.2329619356030657</c:v>
                      </c:pt>
                      <c:pt idx="17">
                        <c:v>2.1151919266779098</c:v>
                      </c:pt>
                      <c:pt idx="18">
                        <c:v>2.6938659725309115</c:v>
                      </c:pt>
                      <c:pt idx="19">
                        <c:v>2.3457367381370706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'Van der Meer (1988)'!$AF$154:$AF$173</c15:sqref>
                        </c15:formulaRef>
                      </c:ext>
                    </c:extLst>
                    <c:numCache>
                      <c:formatCode>0.00</c:formatCode>
                      <c:ptCount val="20"/>
                      <c:pt idx="0">
                        <c:v>2.8947404773661591</c:v>
                      </c:pt>
                      <c:pt idx="1">
                        <c:v>2.6969837667854777</c:v>
                      </c:pt>
                      <c:pt idx="2">
                        <c:v>2.8300566251971691</c:v>
                      </c:pt>
                      <c:pt idx="3">
                        <c:v>3.0360065508868663</c:v>
                      </c:pt>
                      <c:pt idx="4">
                        <c:v>3.004414998459974</c:v>
                      </c:pt>
                      <c:pt idx="5">
                        <c:v>2.9723991076288589</c:v>
                      </c:pt>
                      <c:pt idx="7">
                        <c:v>2.9421032018381399</c:v>
                      </c:pt>
                      <c:pt idx="8">
                        <c:v>2.9540258403934945</c:v>
                      </c:pt>
                      <c:pt idx="9">
                        <c:v>2.8745494704550287</c:v>
                      </c:pt>
                      <c:pt idx="11">
                        <c:v>3.6114385432279006</c:v>
                      </c:pt>
                      <c:pt idx="12">
                        <c:v>4.0177102405640346</c:v>
                      </c:pt>
                      <c:pt idx="13">
                        <c:v>3.3989485375834962</c:v>
                      </c:pt>
                      <c:pt idx="14">
                        <c:v>3.5613633546795498</c:v>
                      </c:pt>
                      <c:pt idx="15">
                        <c:v>3.1057112899142494</c:v>
                      </c:pt>
                      <c:pt idx="16">
                        <c:v>3.4742634610197398</c:v>
                      </c:pt>
                      <c:pt idx="17">
                        <c:v>3.5599838212612966</c:v>
                      </c:pt>
                      <c:pt idx="18">
                        <c:v>3.1195277679854003</c:v>
                      </c:pt>
                      <c:pt idx="19">
                        <c:v>3.688962426849614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4-5F7D-4C67-9EEC-5E724FCC8F16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S'!$U$1</c15:sqref>
                        </c15:formulaRef>
                      </c:ext>
                    </c:extLst>
                    <c:strCache>
                      <c:ptCount val="1"/>
                      <c:pt idx="0">
                        <c:v>cota=6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(1988)'!$S$154:$S$173</c15:sqref>
                        </c15:formulaRef>
                      </c:ext>
                    </c:extLst>
                    <c:numCache>
                      <c:formatCode>0.00</c:formatCode>
                      <c:ptCount val="20"/>
                      <c:pt idx="0">
                        <c:v>3.5462330557173898</c:v>
                      </c:pt>
                      <c:pt idx="1">
                        <c:v>3.2930985001918409</c:v>
                      </c:pt>
                      <c:pt idx="2">
                        <c:v>3.1292283463544979</c:v>
                      </c:pt>
                      <c:pt idx="3">
                        <c:v>2.8412172265345776</c:v>
                      </c:pt>
                      <c:pt idx="4">
                        <c:v>2.9746629544542338</c:v>
                      </c:pt>
                      <c:pt idx="5">
                        <c:v>4.0198177817805183</c:v>
                      </c:pt>
                      <c:pt idx="6">
                        <c:v>4.4650748562330644</c:v>
                      </c:pt>
                      <c:pt idx="7">
                        <c:v>3.8169222935298164</c:v>
                      </c:pt>
                      <c:pt idx="8">
                        <c:v>4.1692156278824744</c:v>
                      </c:pt>
                      <c:pt idx="9">
                        <c:v>3.7045278455994235</c:v>
                      </c:pt>
                      <c:pt idx="10">
                        <c:v>5.8124222626951454</c:v>
                      </c:pt>
                      <c:pt idx="11">
                        <c:v>5.3791372932845851</c:v>
                      </c:pt>
                      <c:pt idx="12">
                        <c:v>4.9449632579795324</c:v>
                      </c:pt>
                      <c:pt idx="13">
                        <c:v>4.3930731583654703</c:v>
                      </c:pt>
                      <c:pt idx="14">
                        <c:v>4.5958955676649538</c:v>
                      </c:pt>
                      <c:pt idx="15">
                        <c:v>2.4218810972175286</c:v>
                      </c:pt>
                      <c:pt idx="16">
                        <c:v>2.2329619356030657</c:v>
                      </c:pt>
                      <c:pt idx="17">
                        <c:v>2.1151919266779098</c:v>
                      </c:pt>
                      <c:pt idx="18">
                        <c:v>2.6938659725309115</c:v>
                      </c:pt>
                      <c:pt idx="19">
                        <c:v>2.3457367381370706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(1988)'!$AG$154:$AG$173</c15:sqref>
                        </c15:formulaRef>
                      </c:ext>
                    </c:extLst>
                    <c:numCache>
                      <c:formatCode>0.00</c:formatCode>
                      <c:ptCount val="20"/>
                      <c:pt idx="0">
                        <c:v>2.9763141485517535</c:v>
                      </c:pt>
                      <c:pt idx="1">
                        <c:v>2.9551556106721208</c:v>
                      </c:pt>
                      <c:pt idx="2">
                        <c:v>3.0127118648093134</c:v>
                      </c:pt>
                      <c:pt idx="5">
                        <c:v>3.0520927541761895</c:v>
                      </c:pt>
                      <c:pt idx="6">
                        <c:v>3.1285448335975934</c:v>
                      </c:pt>
                      <c:pt idx="8">
                        <c:v>3.0042027880837656</c:v>
                      </c:pt>
                      <c:pt idx="11">
                        <c:v>3.4435186195189367</c:v>
                      </c:pt>
                      <c:pt idx="12">
                        <c:v>3.6639736413053421</c:v>
                      </c:pt>
                      <c:pt idx="14">
                        <c:v>3.608414554529122</c:v>
                      </c:pt>
                      <c:pt idx="15">
                        <c:v>3.5475965995558383</c:v>
                      </c:pt>
                      <c:pt idx="16">
                        <c:v>3.5292103826210348</c:v>
                      </c:pt>
                      <c:pt idx="18">
                        <c:v>3.3571035095244794</c:v>
                      </c:pt>
                      <c:pt idx="19">
                        <c:v>3.5702513944147038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F7D-4C67-9EEC-5E724FCC8F16}"/>
                  </c:ext>
                </c:extLst>
              </c15:ser>
            </c15:filteredScatterSeries>
            <c15:filteredScatterSeries>
              <c15:ser>
                <c:idx val="4"/>
                <c:order val="4"/>
                <c:spPr>
                  <a:ln w="25400" cap="rnd">
                    <a:solidFill>
                      <a:sysClr val="windowText" lastClr="00000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Formulae!$U$20:$U$65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1.5</c:v>
                      </c:pt>
                      <c:pt idx="1">
                        <c:v>1.6</c:v>
                      </c:pt>
                      <c:pt idx="2">
                        <c:v>1.7</c:v>
                      </c:pt>
                      <c:pt idx="3">
                        <c:v>1.8</c:v>
                      </c:pt>
                      <c:pt idx="4">
                        <c:v>1.9</c:v>
                      </c:pt>
                      <c:pt idx="5">
                        <c:v>2</c:v>
                      </c:pt>
                      <c:pt idx="6">
                        <c:v>2.1</c:v>
                      </c:pt>
                      <c:pt idx="7">
                        <c:v>2.2000000000000002</c:v>
                      </c:pt>
                      <c:pt idx="8">
                        <c:v>2.2999999999999998</c:v>
                      </c:pt>
                      <c:pt idx="9">
                        <c:v>2.4</c:v>
                      </c:pt>
                      <c:pt idx="10">
                        <c:v>2.5</c:v>
                      </c:pt>
                      <c:pt idx="11">
                        <c:v>2.6</c:v>
                      </c:pt>
                      <c:pt idx="12">
                        <c:v>2.7</c:v>
                      </c:pt>
                      <c:pt idx="13">
                        <c:v>2.8</c:v>
                      </c:pt>
                      <c:pt idx="14">
                        <c:v>2.9</c:v>
                      </c:pt>
                      <c:pt idx="15">
                        <c:v>3</c:v>
                      </c:pt>
                      <c:pt idx="16">
                        <c:v>3.1</c:v>
                      </c:pt>
                      <c:pt idx="17">
                        <c:v>3.2</c:v>
                      </c:pt>
                      <c:pt idx="18">
                        <c:v>3.3</c:v>
                      </c:pt>
                      <c:pt idx="19">
                        <c:v>3.4</c:v>
                      </c:pt>
                      <c:pt idx="20">
                        <c:v>3.5</c:v>
                      </c:pt>
                      <c:pt idx="21">
                        <c:v>3.6</c:v>
                      </c:pt>
                      <c:pt idx="22">
                        <c:v>3.7</c:v>
                      </c:pt>
                      <c:pt idx="23">
                        <c:v>3.8</c:v>
                      </c:pt>
                      <c:pt idx="24">
                        <c:v>3.9</c:v>
                      </c:pt>
                      <c:pt idx="25">
                        <c:v>4</c:v>
                      </c:pt>
                      <c:pt idx="26">
                        <c:v>4.0999999999999996</c:v>
                      </c:pt>
                      <c:pt idx="27">
                        <c:v>4.2</c:v>
                      </c:pt>
                      <c:pt idx="28">
                        <c:v>4.3</c:v>
                      </c:pt>
                      <c:pt idx="29">
                        <c:v>4.4000000000000004</c:v>
                      </c:pt>
                      <c:pt idx="30">
                        <c:v>4.5</c:v>
                      </c:pt>
                      <c:pt idx="31">
                        <c:v>4.5999999999999996</c:v>
                      </c:pt>
                      <c:pt idx="32">
                        <c:v>4.7</c:v>
                      </c:pt>
                      <c:pt idx="33">
                        <c:v>4.8</c:v>
                      </c:pt>
                      <c:pt idx="34">
                        <c:v>4.9000000000000004</c:v>
                      </c:pt>
                      <c:pt idx="35">
                        <c:v>5</c:v>
                      </c:pt>
                      <c:pt idx="36">
                        <c:v>5.0999999999999996</c:v>
                      </c:pt>
                      <c:pt idx="37">
                        <c:v>5.2</c:v>
                      </c:pt>
                      <c:pt idx="38">
                        <c:v>5.3</c:v>
                      </c:pt>
                      <c:pt idx="39">
                        <c:v>5.4</c:v>
                      </c:pt>
                      <c:pt idx="40">
                        <c:v>5.5</c:v>
                      </c:pt>
                      <c:pt idx="41">
                        <c:v>5.6</c:v>
                      </c:pt>
                      <c:pt idx="42">
                        <c:v>5.7</c:v>
                      </c:pt>
                      <c:pt idx="43">
                        <c:v>5.8</c:v>
                      </c:pt>
                      <c:pt idx="44">
                        <c:v>5.9</c:v>
                      </c:pt>
                      <c:pt idx="45">
                        <c:v>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Formulae!$AD$20:$AD$65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4.6175678437073939</c:v>
                      </c:pt>
                      <c:pt idx="1">
                        <c:v>4.4709408396654062</c:v>
                      </c:pt>
                      <c:pt idx="2">
                        <c:v>4.3374497241948671</c:v>
                      </c:pt>
                      <c:pt idx="3">
                        <c:v>4.2152434480150474</c:v>
                      </c:pt>
                      <c:pt idx="4">
                        <c:v>4.1028166952948197</c:v>
                      </c:pt>
                      <c:pt idx="5">
                        <c:v>3.9989310563487344</c:v>
                      </c:pt>
                      <c:pt idx="6">
                        <c:v>3.9025571096068847</c:v>
                      </c:pt>
                      <c:pt idx="7">
                        <c:v>3.8128311592008761</c:v>
                      </c:pt>
                      <c:pt idx="8">
                        <c:v>3.7290224378667127</c:v>
                      </c:pt>
                      <c:pt idx="9">
                        <c:v>3.650507909116941</c:v>
                      </c:pt>
                      <c:pt idx="10">
                        <c:v>3.5767526717323253</c:v>
                      </c:pt>
                      <c:pt idx="11">
                        <c:v>3.507294551626587</c:v>
                      </c:pt>
                      <c:pt idx="12">
                        <c:v>3.4417318630822846</c:v>
                      </c:pt>
                      <c:pt idx="13">
                        <c:v>3.3797135966391343</c:v>
                      </c:pt>
                      <c:pt idx="14">
                        <c:v>3.3209314847650395</c:v>
                      </c:pt>
                      <c:pt idx="15">
                        <c:v>3.265113534874442</c:v>
                      </c:pt>
                      <c:pt idx="16">
                        <c:v>3.2120187194077916</c:v>
                      </c:pt>
                      <c:pt idx="17">
                        <c:v>3.1614325860112857</c:v>
                      </c:pt>
                      <c:pt idx="18">
                        <c:v>3.1131636051422138</c:v>
                      </c:pt>
                      <c:pt idx="19">
                        <c:v>3.149507780102847</c:v>
                      </c:pt>
                      <c:pt idx="20">
                        <c:v>3.2047648003922244</c:v>
                      </c:pt>
                      <c:pt idx="21">
                        <c:v>3.2593938048220616</c:v>
                      </c:pt>
                      <c:pt idx="22">
                        <c:v>3.3134190873508027</c:v>
                      </c:pt>
                      <c:pt idx="23">
                        <c:v>3.3668633740535459</c:v>
                      </c:pt>
                      <c:pt idx="24">
                        <c:v>3.4197479627306944</c:v>
                      </c:pt>
                      <c:pt idx="25">
                        <c:v>3.4720928468384376</c:v>
                      </c:pt>
                      <c:pt idx="26">
                        <c:v>3.5239168258482994</c:v>
                      </c:pt>
                      <c:pt idx="27">
                        <c:v>3.5752376038154323</c:v>
                      </c:pt>
                      <c:pt idx="28">
                        <c:v>3.6260718776652405</c:v>
                      </c:pt>
                      <c:pt idx="29">
                        <c:v>3.6764354164842001</c:v>
                      </c:pt>
                      <c:pt idx="30">
                        <c:v>3.7263431329143972</c:v>
                      </c:pt>
                      <c:pt idx="31">
                        <c:v>3.7758091475955822</c:v>
                      </c:pt>
                      <c:pt idx="32">
                        <c:v>3.8248468474677115</c:v>
                      </c:pt>
                      <c:pt idx="33">
                        <c:v>3.873468938636647</c:v>
                      </c:pt>
                      <c:pt idx="34">
                        <c:v>3.9216874944123941</c:v>
                      </c:pt>
                      <c:pt idx="35">
                        <c:v>3.9695139990498745</c:v>
                      </c:pt>
                      <c:pt idx="36">
                        <c:v>4.0169593876547163</c:v>
                      </c:pt>
                      <c:pt idx="37">
                        <c:v>4.0640340826586456</c:v>
                      </c:pt>
                      <c:pt idx="38">
                        <c:v>4.1107480272194792</c:v>
                      </c:pt>
                      <c:pt idx="39">
                        <c:v>4.157110715857975</c:v>
                      </c:pt>
                      <c:pt idx="40">
                        <c:v>4.2031312226069213</c:v>
                      </c:pt>
                      <c:pt idx="41">
                        <c:v>4.2488182269159145</c:v>
                      </c:pt>
                      <c:pt idx="42">
                        <c:v>4.294180037527509</c:v>
                      </c:pt>
                      <c:pt idx="43">
                        <c:v>4.3392246145163265</c:v>
                      </c:pt>
                      <c:pt idx="44">
                        <c:v>4.3839595896616146</c:v>
                      </c:pt>
                      <c:pt idx="45">
                        <c:v>4.4283922853052937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F7D-4C67-9EEC-5E724FCC8F16}"/>
                  </c:ext>
                </c:extLst>
              </c15:ser>
            </c15:filteredScatterSeries>
            <c15:filteredScatterSeries>
              <c15:ser>
                <c:idx val="5"/>
                <c:order val="5"/>
                <c:spPr>
                  <a:ln w="25400" cap="rnd">
                    <a:solidFill>
                      <a:sysClr val="windowText" lastClr="00000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Formulae!$U$41:$U$71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3.6</c:v>
                      </c:pt>
                      <c:pt idx="1">
                        <c:v>3.7</c:v>
                      </c:pt>
                      <c:pt idx="2">
                        <c:v>3.8</c:v>
                      </c:pt>
                      <c:pt idx="3">
                        <c:v>3.9</c:v>
                      </c:pt>
                      <c:pt idx="4">
                        <c:v>4</c:v>
                      </c:pt>
                      <c:pt idx="5">
                        <c:v>4.0999999999999996</c:v>
                      </c:pt>
                      <c:pt idx="6">
                        <c:v>4.2</c:v>
                      </c:pt>
                      <c:pt idx="7">
                        <c:v>4.3</c:v>
                      </c:pt>
                      <c:pt idx="8">
                        <c:v>4.4000000000000004</c:v>
                      </c:pt>
                      <c:pt idx="9">
                        <c:v>4.5</c:v>
                      </c:pt>
                      <c:pt idx="10">
                        <c:v>4.5999999999999996</c:v>
                      </c:pt>
                      <c:pt idx="11">
                        <c:v>4.7</c:v>
                      </c:pt>
                      <c:pt idx="12">
                        <c:v>4.8</c:v>
                      </c:pt>
                      <c:pt idx="13">
                        <c:v>4.9000000000000004</c:v>
                      </c:pt>
                      <c:pt idx="14">
                        <c:v>5</c:v>
                      </c:pt>
                      <c:pt idx="15">
                        <c:v>5.0999999999999996</c:v>
                      </c:pt>
                      <c:pt idx="16">
                        <c:v>5.2</c:v>
                      </c:pt>
                      <c:pt idx="17">
                        <c:v>5.3</c:v>
                      </c:pt>
                      <c:pt idx="18">
                        <c:v>5.4</c:v>
                      </c:pt>
                      <c:pt idx="19">
                        <c:v>5.5</c:v>
                      </c:pt>
                      <c:pt idx="20">
                        <c:v>5.6</c:v>
                      </c:pt>
                      <c:pt idx="21">
                        <c:v>5.7</c:v>
                      </c:pt>
                      <c:pt idx="22">
                        <c:v>5.8</c:v>
                      </c:pt>
                      <c:pt idx="23">
                        <c:v>5.9</c:v>
                      </c:pt>
                      <c:pt idx="24">
                        <c:v>6</c:v>
                      </c:pt>
                      <c:pt idx="25">
                        <c:v>6.1</c:v>
                      </c:pt>
                      <c:pt idx="26">
                        <c:v>6.2</c:v>
                      </c:pt>
                      <c:pt idx="27">
                        <c:v>6.3</c:v>
                      </c:pt>
                      <c:pt idx="28">
                        <c:v>6.4</c:v>
                      </c:pt>
                      <c:pt idx="29">
                        <c:v>6.5</c:v>
                      </c:pt>
                      <c:pt idx="30">
                        <c:v>6.6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Formulae!$AB$41:$AB$71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2.9362981240426338</c:v>
                      </c:pt>
                      <c:pt idx="1">
                        <c:v>2.9768007011185813</c:v>
                      </c:pt>
                      <c:pt idx="2">
                        <c:v>3.016759545456658</c:v>
                      </c:pt>
                      <c:pt idx="3">
                        <c:v>3.0561959845578701</c:v>
                      </c:pt>
                      <c:pt idx="4">
                        <c:v>3.0951299870847806</c:v>
                      </c:pt>
                      <c:pt idx="5">
                        <c:v>3.1335802810643321</c:v>
                      </c:pt>
                      <c:pt idx="6">
                        <c:v>3.1715644591902916</c:v>
                      </c:pt>
                      <c:pt idx="7">
                        <c:v>3.2090990729054769</c:v>
                      </c:pt>
                      <c:pt idx="8">
                        <c:v>3.2461997166912848</c:v>
                      </c:pt>
                      <c:pt idx="9">
                        <c:v>3.282881103782219</c:v>
                      </c:pt>
                      <c:pt idx="10">
                        <c:v>3.319157134348139</c:v>
                      </c:pt>
                      <c:pt idx="11">
                        <c:v>3.3550409570403064</c:v>
                      </c:pt>
                      <c:pt idx="12">
                        <c:v>3.3905450246740152</c:v>
                      </c:pt>
                      <c:pt idx="13">
                        <c:v>3.4256811447164059</c:v>
                      </c:pt>
                      <c:pt idx="14">
                        <c:v>3.460460525159808</c:v>
                      </c:pt>
                      <c:pt idx="15">
                        <c:v>3.4948938162858507</c:v>
                      </c:pt>
                      <c:pt idx="16">
                        <c:v>3.5289911487614796</c:v>
                      </c:pt>
                      <c:pt idx="17">
                        <c:v>3.5627621684531019</c:v>
                      </c:pt>
                      <c:pt idx="18">
                        <c:v>3.5962160682979598</c:v>
                      </c:pt>
                      <c:pt idx="19">
                        <c:v>3.6293616175311358</c:v>
                      </c:pt>
                      <c:pt idx="20">
                        <c:v>3.662207188531529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F7D-4C67-9EEC-5E724FCC8F16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v>cota=3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ysClr val="windowText" lastClr="000000"/>
                    </a:solidFill>
                    <a:ln w="9525">
                      <a:solidFill>
                        <a:sysClr val="windowText" lastClr="0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(1988)'!$S$135:$S$153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2.9656634270094444</c:v>
                      </c:pt>
                      <c:pt idx="1">
                        <c:v>2.84882216155914</c:v>
                      </c:pt>
                      <c:pt idx="2">
                        <c:v>2.5950913387733339</c:v>
                      </c:pt>
                      <c:pt idx="3">
                        <c:v>2.3850958057331506</c:v>
                      </c:pt>
                      <c:pt idx="4">
                        <c:v>2.1350794768719479</c:v>
                      </c:pt>
                      <c:pt idx="5">
                        <c:v>3.4597945116975071</c:v>
                      </c:pt>
                      <c:pt idx="6">
                        <c:v>2.9908479322675507</c:v>
                      </c:pt>
                      <c:pt idx="7">
                        <c:v>3.1883950249383659</c:v>
                      </c:pt>
                      <c:pt idx="8">
                        <c:v>3.7138243217786155</c:v>
                      </c:pt>
                      <c:pt idx="9">
                        <c:v>2.871674930252472</c:v>
                      </c:pt>
                      <c:pt idx="10">
                        <c:v>1.4208661297788776</c:v>
                      </c:pt>
                      <c:pt idx="11">
                        <c:v>1.3669634544671858</c:v>
                      </c:pt>
                      <c:pt idx="12">
                        <c:v>1.5489581480003447</c:v>
                      </c:pt>
                      <c:pt idx="13">
                        <c:v>1.9349969700612657</c:v>
                      </c:pt>
                      <c:pt idx="14">
                        <c:v>1.7681148326845471</c:v>
                      </c:pt>
                      <c:pt idx="15">
                        <c:v>1.8523320385781981</c:v>
                      </c:pt>
                      <c:pt idx="16">
                        <c:v>2.0407571431720912</c:v>
                      </c:pt>
                      <c:pt idx="17">
                        <c:v>2.2622173182786609</c:v>
                      </c:pt>
                      <c:pt idx="18">
                        <c:v>1.7112268866378999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(1988)'!$AF$135:$AF$153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1">
                        <c:v>3.245313838128316</c:v>
                      </c:pt>
                      <c:pt idx="2">
                        <c:v>3.3219575429335926</c:v>
                      </c:pt>
                      <c:pt idx="3">
                        <c:v>3.4427423193954243</c:v>
                      </c:pt>
                      <c:pt idx="4">
                        <c:v>3.6962466245966752</c:v>
                      </c:pt>
                      <c:pt idx="5">
                        <c:v>3.4128892424032262</c:v>
                      </c:pt>
                      <c:pt idx="6">
                        <c:v>3.4947073342650583</c:v>
                      </c:pt>
                      <c:pt idx="7">
                        <c:v>3.6512498948026413</c:v>
                      </c:pt>
                      <c:pt idx="8">
                        <c:v>3.4061199468294876</c:v>
                      </c:pt>
                      <c:pt idx="9">
                        <c:v>3.4736454729614623</c:v>
                      </c:pt>
                      <c:pt idx="10">
                        <c:v>4.3895387910617938</c:v>
                      </c:pt>
                      <c:pt idx="11">
                        <c:v>4.65504563287781</c:v>
                      </c:pt>
                      <c:pt idx="12">
                        <c:v>4.2392216527493094</c:v>
                      </c:pt>
                      <c:pt idx="13">
                        <c:v>3.9464907435073684</c:v>
                      </c:pt>
                      <c:pt idx="14">
                        <c:v>3.9003969757027606</c:v>
                      </c:pt>
                      <c:pt idx="15">
                        <c:v>3.7661393353719363</c:v>
                      </c:pt>
                      <c:pt idx="16">
                        <c:v>3.7376281636342665</c:v>
                      </c:pt>
                      <c:pt idx="17">
                        <c:v>3.3743181065828667</c:v>
                      </c:pt>
                      <c:pt idx="18">
                        <c:v>3.8627998273727169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F7D-4C67-9EEC-5E724FCC8F16}"/>
                  </c:ext>
                </c:extLst>
              </c15:ser>
            </c15:filteredScatterSeries>
            <c15:filteredScatterSeries>
              <c15:ser>
                <c:idx val="7"/>
                <c:order val="7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ysClr val="windowText" lastClr="000000"/>
                    </a:solidFill>
                    <a:ln w="9525">
                      <a:solidFill>
                        <a:sysClr val="windowText" lastClr="0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(1988)'!$S$135:$S$153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2.9656634270094444</c:v>
                      </c:pt>
                      <c:pt idx="1">
                        <c:v>2.84882216155914</c:v>
                      </c:pt>
                      <c:pt idx="2">
                        <c:v>2.5950913387733339</c:v>
                      </c:pt>
                      <c:pt idx="3">
                        <c:v>2.3850958057331506</c:v>
                      </c:pt>
                      <c:pt idx="4">
                        <c:v>2.1350794768719479</c:v>
                      </c:pt>
                      <c:pt idx="5">
                        <c:v>3.4597945116975071</c:v>
                      </c:pt>
                      <c:pt idx="6">
                        <c:v>2.9908479322675507</c:v>
                      </c:pt>
                      <c:pt idx="7">
                        <c:v>3.1883950249383659</c:v>
                      </c:pt>
                      <c:pt idx="8">
                        <c:v>3.7138243217786155</c:v>
                      </c:pt>
                      <c:pt idx="9">
                        <c:v>2.871674930252472</c:v>
                      </c:pt>
                      <c:pt idx="10">
                        <c:v>1.4208661297788776</c:v>
                      </c:pt>
                      <c:pt idx="11">
                        <c:v>1.3669634544671858</c:v>
                      </c:pt>
                      <c:pt idx="12">
                        <c:v>1.5489581480003447</c:v>
                      </c:pt>
                      <c:pt idx="13">
                        <c:v>1.9349969700612657</c:v>
                      </c:pt>
                      <c:pt idx="14">
                        <c:v>1.7681148326845471</c:v>
                      </c:pt>
                      <c:pt idx="15">
                        <c:v>1.8523320385781981</c:v>
                      </c:pt>
                      <c:pt idx="16">
                        <c:v>2.0407571431720912</c:v>
                      </c:pt>
                      <c:pt idx="17">
                        <c:v>2.2622173182786609</c:v>
                      </c:pt>
                      <c:pt idx="18">
                        <c:v>1.7112268866378999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(1988)'!$AG$135:$AG$153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1">
                        <c:v>3.3161148283556057</c:v>
                      </c:pt>
                      <c:pt idx="2">
                        <c:v>3.3594470128598561</c:v>
                      </c:pt>
                      <c:pt idx="3">
                        <c:v>3.5475615241129166</c:v>
                      </c:pt>
                      <c:pt idx="5">
                        <c:v>3.7212051413656515</c:v>
                      </c:pt>
                      <c:pt idx="7">
                        <c:v>3.3726609620381844</c:v>
                      </c:pt>
                      <c:pt idx="8">
                        <c:v>3.4646219282879605</c:v>
                      </c:pt>
                      <c:pt idx="10">
                        <c:v>4.4988277049440786</c:v>
                      </c:pt>
                      <c:pt idx="11">
                        <c:v>4.6750199073867735</c:v>
                      </c:pt>
                      <c:pt idx="12">
                        <c:v>4.2479716434552026</c:v>
                      </c:pt>
                      <c:pt idx="13">
                        <c:v>4.0072217294209693</c:v>
                      </c:pt>
                      <c:pt idx="14">
                        <c:v>4.0289607580222313</c:v>
                      </c:pt>
                      <c:pt idx="15">
                        <c:v>4.0388466107993306</c:v>
                      </c:pt>
                      <c:pt idx="16">
                        <c:v>3.755020854853325</c:v>
                      </c:pt>
                      <c:pt idx="17">
                        <c:v>3.5968909330980043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F7D-4C67-9EEC-5E724FCC8F16}"/>
                  </c:ext>
                </c:extLst>
              </c15:ser>
            </c15:filteredScatterSeries>
            <c15:filteredScatterSeries>
              <c15:ser>
                <c:idx val="8"/>
                <c:order val="8"/>
                <c:tx>
                  <c:v>cota=6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C00000"/>
                    </a:solidFill>
                    <a:ln w="9525">
                      <a:solidFill>
                        <a:srgbClr val="C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(1988)'!$S$108:$S$134</c15:sqref>
                        </c15:formulaRef>
                      </c:ext>
                    </c:extLst>
                    <c:numCache>
                      <c:formatCode>0.00</c:formatCode>
                      <c:ptCount val="27"/>
                      <c:pt idx="0">
                        <c:v>1.0931556948866827</c:v>
                      </c:pt>
                      <c:pt idx="1">
                        <c:v>0.93914372525929057</c:v>
                      </c:pt>
                      <c:pt idx="2">
                        <c:v>1.3272741862442459</c:v>
                      </c:pt>
                      <c:pt idx="3">
                        <c:v>0.99869701158453239</c:v>
                      </c:pt>
                      <c:pt idx="4">
                        <c:v>0.89090861772721042</c:v>
                      </c:pt>
                      <c:pt idx="5">
                        <c:v>1.2994765725895288</c:v>
                      </c:pt>
                      <c:pt idx="6">
                        <c:v>1.6093919250634523</c:v>
                      </c:pt>
                      <c:pt idx="7">
                        <c:v>1.4200264361556918</c:v>
                      </c:pt>
                      <c:pt idx="8">
                        <c:v>1.9136078613191534</c:v>
                      </c:pt>
                      <c:pt idx="9">
                        <c:v>1.2009920541868575</c:v>
                      </c:pt>
                      <c:pt idx="10">
                        <c:v>1.6756102777025341</c:v>
                      </c:pt>
                      <c:pt idx="11">
                        <c:v>2.1298076964141672</c:v>
                      </c:pt>
                      <c:pt idx="12">
                        <c:v>2.5701031606890288</c:v>
                      </c:pt>
                      <c:pt idx="13">
                        <c:v>1.9966314640695844</c:v>
                      </c:pt>
                      <c:pt idx="14">
                        <c:v>1.750680145671393</c:v>
                      </c:pt>
                      <c:pt idx="15">
                        <c:v>0.79525883516651985</c:v>
                      </c:pt>
                      <c:pt idx="16">
                        <c:v>0.895355909655978</c:v>
                      </c:pt>
                      <c:pt idx="17">
                        <c:v>1.0849713217464039</c:v>
                      </c:pt>
                      <c:pt idx="18">
                        <c:v>0.98433650688064989</c:v>
                      </c:pt>
                      <c:pt idx="19">
                        <c:v>0.78313827509316913</c:v>
                      </c:pt>
                      <c:pt idx="20">
                        <c:v>0.7614281219269019</c:v>
                      </c:pt>
                      <c:pt idx="21">
                        <c:v>0.73724696446518478</c:v>
                      </c:pt>
                      <c:pt idx="22">
                        <c:v>0.70813932251294931</c:v>
                      </c:pt>
                      <c:pt idx="23">
                        <c:v>0.73204031521005142</c:v>
                      </c:pt>
                      <c:pt idx="24">
                        <c:v>0.69520839333586848</c:v>
                      </c:pt>
                      <c:pt idx="25">
                        <c:v>0.66603540754537482</c:v>
                      </c:pt>
                      <c:pt idx="26">
                        <c:v>0.75846343271193506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(1988)'!$AF$108:$AF$134</c15:sqref>
                        </c15:formulaRef>
                      </c:ext>
                    </c:extLst>
                    <c:numCache>
                      <c:formatCode>0.00</c:formatCode>
                      <c:ptCount val="27"/>
                      <c:pt idx="0">
                        <c:v>4.5794442674972355</c:v>
                      </c:pt>
                      <c:pt idx="1">
                        <c:v>4.7967089271631069</c:v>
                      </c:pt>
                      <c:pt idx="2">
                        <c:v>3.8466680647591187</c:v>
                      </c:pt>
                      <c:pt idx="3">
                        <c:v>4.5688782861822608</c:v>
                      </c:pt>
                      <c:pt idx="4">
                        <c:v>5.0860975628095826</c:v>
                      </c:pt>
                      <c:pt idx="5">
                        <c:v>3.622495468151202</c:v>
                      </c:pt>
                      <c:pt idx="6">
                        <c:v>3.0764304951411034</c:v>
                      </c:pt>
                      <c:pt idx="7">
                        <c:v>3.5239585031244918</c:v>
                      </c:pt>
                      <c:pt idx="9">
                        <c:v>4.0162660098339265</c:v>
                      </c:pt>
                      <c:pt idx="10">
                        <c:v>3.0077519190443653</c:v>
                      </c:pt>
                      <c:pt idx="11">
                        <c:v>2.3326034244344913</c:v>
                      </c:pt>
                      <c:pt idx="12">
                        <c:v>2.1228584726383803</c:v>
                      </c:pt>
                      <c:pt idx="13">
                        <c:v>2.9247837295092611</c:v>
                      </c:pt>
                      <c:pt idx="14">
                        <c:v>2.9753849336165805</c:v>
                      </c:pt>
                      <c:pt idx="15">
                        <c:v>4.9713179882398961</c:v>
                      </c:pt>
                      <c:pt idx="16">
                        <c:v>4.2343901170030769</c:v>
                      </c:pt>
                      <c:pt idx="17">
                        <c:v>3.384986232583346</c:v>
                      </c:pt>
                      <c:pt idx="18">
                        <c:v>3.6583029477751006</c:v>
                      </c:pt>
                      <c:pt idx="19">
                        <c:v>5.2553728240836071</c:v>
                      </c:pt>
                      <c:pt idx="20">
                        <c:v>4.4365895379853635</c:v>
                      </c:pt>
                      <c:pt idx="21">
                        <c:v>5.2986907390224998</c:v>
                      </c:pt>
                      <c:pt idx="22">
                        <c:v>5.2711163527666942</c:v>
                      </c:pt>
                      <c:pt idx="23">
                        <c:v>4.737656010961766</c:v>
                      </c:pt>
                      <c:pt idx="24">
                        <c:v>5.0502949544049125</c:v>
                      </c:pt>
                      <c:pt idx="25">
                        <c:v>5.2760793929277252</c:v>
                      </c:pt>
                      <c:pt idx="26">
                        <c:v>4.9561942783661248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F7D-4C67-9EEC-5E724FCC8F16}"/>
                  </c:ext>
                </c:extLst>
              </c15:ser>
            </c15:filteredScatterSeries>
            <c15:filteredScatterSeries>
              <c15:ser>
                <c:idx val="9"/>
                <c:order val="9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C00000"/>
                    </a:solidFill>
                    <a:ln w="9525">
                      <a:solidFill>
                        <a:srgbClr val="C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(1988)'!$S$108:$S$134</c15:sqref>
                        </c15:formulaRef>
                      </c:ext>
                    </c:extLst>
                    <c:numCache>
                      <c:formatCode>0.00</c:formatCode>
                      <c:ptCount val="27"/>
                      <c:pt idx="0">
                        <c:v>1.0931556948866827</c:v>
                      </c:pt>
                      <c:pt idx="1">
                        <c:v>0.93914372525929057</c:v>
                      </c:pt>
                      <c:pt idx="2">
                        <c:v>1.3272741862442459</c:v>
                      </c:pt>
                      <c:pt idx="3">
                        <c:v>0.99869701158453239</c:v>
                      </c:pt>
                      <c:pt idx="4">
                        <c:v>0.89090861772721042</c:v>
                      </c:pt>
                      <c:pt idx="5">
                        <c:v>1.2994765725895288</c:v>
                      </c:pt>
                      <c:pt idx="6">
                        <c:v>1.6093919250634523</c:v>
                      </c:pt>
                      <c:pt idx="7">
                        <c:v>1.4200264361556918</c:v>
                      </c:pt>
                      <c:pt idx="8">
                        <c:v>1.9136078613191534</c:v>
                      </c:pt>
                      <c:pt idx="9">
                        <c:v>1.2009920541868575</c:v>
                      </c:pt>
                      <c:pt idx="10">
                        <c:v>1.6756102777025341</c:v>
                      </c:pt>
                      <c:pt idx="11">
                        <c:v>2.1298076964141672</c:v>
                      </c:pt>
                      <c:pt idx="12">
                        <c:v>2.5701031606890288</c:v>
                      </c:pt>
                      <c:pt idx="13">
                        <c:v>1.9966314640695844</c:v>
                      </c:pt>
                      <c:pt idx="14">
                        <c:v>1.750680145671393</c:v>
                      </c:pt>
                      <c:pt idx="15">
                        <c:v>0.79525883516651985</c:v>
                      </c:pt>
                      <c:pt idx="16">
                        <c:v>0.895355909655978</c:v>
                      </c:pt>
                      <c:pt idx="17">
                        <c:v>1.0849713217464039</c:v>
                      </c:pt>
                      <c:pt idx="18">
                        <c:v>0.98433650688064989</c:v>
                      </c:pt>
                      <c:pt idx="19">
                        <c:v>0.78313827509316913</c:v>
                      </c:pt>
                      <c:pt idx="20">
                        <c:v>0.7614281219269019</c:v>
                      </c:pt>
                      <c:pt idx="21">
                        <c:v>0.73724696446518478</c:v>
                      </c:pt>
                      <c:pt idx="22">
                        <c:v>0.70813932251294931</c:v>
                      </c:pt>
                      <c:pt idx="23">
                        <c:v>0.73204031521005142</c:v>
                      </c:pt>
                      <c:pt idx="24">
                        <c:v>0.69520839333586848</c:v>
                      </c:pt>
                      <c:pt idx="25">
                        <c:v>0.66603540754537482</c:v>
                      </c:pt>
                      <c:pt idx="26">
                        <c:v>0.75846343271193506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(1988)'!$AG$108:$AG$134</c15:sqref>
                        </c15:formulaRef>
                      </c:ext>
                    </c:extLst>
                    <c:numCache>
                      <c:formatCode>0.00</c:formatCode>
                      <c:ptCount val="27"/>
                      <c:pt idx="0">
                        <c:v>4.4415081887411478</c:v>
                      </c:pt>
                      <c:pt idx="1">
                        <c:v>4.671485951511344</c:v>
                      </c:pt>
                      <c:pt idx="2">
                        <c:v>3.512554071326528</c:v>
                      </c:pt>
                      <c:pt idx="3">
                        <c:v>4.5468756965470574</c:v>
                      </c:pt>
                      <c:pt idx="5">
                        <c:v>3.8658058724308124</c:v>
                      </c:pt>
                      <c:pt idx="6">
                        <c:v>3.2010413516634819</c:v>
                      </c:pt>
                      <c:pt idx="7">
                        <c:v>3.6993375680044402</c:v>
                      </c:pt>
                      <c:pt idx="8">
                        <c:v>3.0414734962923049</c:v>
                      </c:pt>
                      <c:pt idx="9">
                        <c:v>4.0597857051110875</c:v>
                      </c:pt>
                      <c:pt idx="10">
                        <c:v>3.1773426823062634</c:v>
                      </c:pt>
                      <c:pt idx="11">
                        <c:v>2.5582417924688614</c:v>
                      </c:pt>
                      <c:pt idx="12">
                        <c:v>2.1591782040415999</c:v>
                      </c:pt>
                      <c:pt idx="13">
                        <c:v>2.9914362494942335</c:v>
                      </c:pt>
                      <c:pt idx="14">
                        <c:v>3.1431538703450079</c:v>
                      </c:pt>
                      <c:pt idx="15">
                        <c:v>5.0295077276822768</c:v>
                      </c:pt>
                      <c:pt idx="16">
                        <c:v>4.2574872668877273</c:v>
                      </c:pt>
                      <c:pt idx="17">
                        <c:v>3.7809522176044368</c:v>
                      </c:pt>
                      <c:pt idx="18">
                        <c:v>3.905196444856784</c:v>
                      </c:pt>
                      <c:pt idx="19">
                        <c:v>5.2239733229358087</c:v>
                      </c:pt>
                      <c:pt idx="20">
                        <c:v>4.5213783894906214</c:v>
                      </c:pt>
                      <c:pt idx="21">
                        <c:v>5.1810803933915892</c:v>
                      </c:pt>
                      <c:pt idx="22">
                        <c:v>5.2351593311577549</c:v>
                      </c:pt>
                      <c:pt idx="23">
                        <c:v>5.1602405181239206</c:v>
                      </c:pt>
                      <c:pt idx="24">
                        <c:v>5.1730970427424712</c:v>
                      </c:pt>
                      <c:pt idx="25">
                        <c:v>5.3777678105816227</c:v>
                      </c:pt>
                      <c:pt idx="26">
                        <c:v>4.8457826279950531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5F7D-4C67-9EEC-5E724FCC8F16}"/>
                  </c:ext>
                </c:extLst>
              </c15:ser>
            </c15:filteredScatterSeries>
            <c15:filteredScatterSeries>
              <c15:ser>
                <c:idx val="10"/>
                <c:order val="10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70C0"/>
                    </a:solidFill>
                    <a:ln w="9525">
                      <a:solidFill>
                        <a:srgbClr val="0070C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S'!$I$2:$I$10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3.01</c:v>
                      </c:pt>
                      <c:pt idx="1">
                        <c:v>2.4</c:v>
                      </c:pt>
                      <c:pt idx="2">
                        <c:v>2.0099999999999998</c:v>
                      </c:pt>
                      <c:pt idx="3">
                        <c:v>3.63</c:v>
                      </c:pt>
                      <c:pt idx="4">
                        <c:v>2.85</c:v>
                      </c:pt>
                      <c:pt idx="5">
                        <c:v>2.38</c:v>
                      </c:pt>
                      <c:pt idx="6">
                        <c:v>4.09</c:v>
                      </c:pt>
                      <c:pt idx="7">
                        <c:v>3.34</c:v>
                      </c:pt>
                      <c:pt idx="8">
                        <c:v>2.74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S'!$W$2:$W$10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2.4826039796011505</c:v>
                      </c:pt>
                      <c:pt idx="1">
                        <c:v>2.5947215786799123</c:v>
                      </c:pt>
                      <c:pt idx="2">
                        <c:v>2.7709063772322517</c:v>
                      </c:pt>
                      <c:pt idx="3">
                        <c:v>2.2904023811804159</c:v>
                      </c:pt>
                      <c:pt idx="4">
                        <c:v>2.4826039796011505</c:v>
                      </c:pt>
                      <c:pt idx="5">
                        <c:v>2.6748055780218842</c:v>
                      </c:pt>
                      <c:pt idx="6">
                        <c:v>2.3064191810488106</c:v>
                      </c:pt>
                      <c:pt idx="7">
                        <c:v>2.3064191810488106</c:v>
                      </c:pt>
                      <c:pt idx="8">
                        <c:v>2.5626879789431229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5F7D-4C67-9EEC-5E724FCC8F16}"/>
                  </c:ext>
                </c:extLst>
              </c15:ser>
            </c15:filteredScatterSeries>
            <c15:filteredScatterSeries>
              <c15:ser>
                <c:idx val="11"/>
                <c:order val="11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70C0"/>
                    </a:solidFill>
                    <a:ln w="9525">
                      <a:solidFill>
                        <a:srgbClr val="0070C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S'!$K$2:$K$10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3.32</c:v>
                      </c:pt>
                      <c:pt idx="1">
                        <c:v>2.54</c:v>
                      </c:pt>
                      <c:pt idx="2">
                        <c:v>2.17</c:v>
                      </c:pt>
                      <c:pt idx="3">
                        <c:v>3.92</c:v>
                      </c:pt>
                      <c:pt idx="4">
                        <c:v>3.31</c:v>
                      </c:pt>
                      <c:pt idx="5">
                        <c:v>2.4900000000000002</c:v>
                      </c:pt>
                      <c:pt idx="6">
                        <c:v>4.22</c:v>
                      </c:pt>
                      <c:pt idx="7">
                        <c:v>3.47</c:v>
                      </c:pt>
                      <c:pt idx="8">
                        <c:v>2.88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S'!$X$2:$X$10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2.2703436313862455</c:v>
                      </c:pt>
                      <c:pt idx="1">
                        <c:v>2.5921246185118552</c:v>
                      </c:pt>
                      <c:pt idx="2">
                        <c:v>2.6636315045397687</c:v>
                      </c:pt>
                      <c:pt idx="3">
                        <c:v>2.1988367453583324</c:v>
                      </c:pt>
                      <c:pt idx="4">
                        <c:v>2.0558229733025057</c:v>
                      </c:pt>
                      <c:pt idx="5">
                        <c:v>2.7172616690607034</c:v>
                      </c:pt>
                      <c:pt idx="6">
                        <c:v>2.4133574034420722</c:v>
                      </c:pt>
                      <c:pt idx="7">
                        <c:v>2.3776039604281158</c:v>
                      </c:pt>
                      <c:pt idx="8">
                        <c:v>2.5921246185118552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5F7D-4C67-9EEC-5E724FCC8F16}"/>
                  </c:ext>
                </c:extLst>
              </c15:ser>
            </c15:filteredScatterSeries>
            <c15:filteredScatterSeries>
              <c15:ser>
                <c:idx val="12"/>
                <c:order val="12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70C0"/>
                    </a:solidFill>
                    <a:ln w="9525">
                      <a:solidFill>
                        <a:srgbClr val="0070C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S'!$I$80:$I$90</c15:sqref>
                        </c15:formulaRef>
                      </c:ext>
                    </c:extLst>
                    <c:numCache>
                      <c:formatCode>0.00</c:formatCode>
                      <c:ptCount val="11"/>
                      <c:pt idx="0">
                        <c:v>2.77</c:v>
                      </c:pt>
                      <c:pt idx="1">
                        <c:v>2.2200000000000002</c:v>
                      </c:pt>
                      <c:pt idx="2">
                        <c:v>3.25</c:v>
                      </c:pt>
                      <c:pt idx="9">
                        <c:v>5.74</c:v>
                      </c:pt>
                      <c:pt idx="10">
                        <c:v>6.49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S'!$W$80:$W$82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2.4089794339316546</c:v>
                      </c:pt>
                      <c:pt idx="1">
                        <c:v>2.4879623661917085</c:v>
                      </c:pt>
                      <c:pt idx="2">
                        <c:v>2.3431603237149425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5F7D-4C67-9EEC-5E724FCC8F16}"/>
                  </c:ext>
                </c:extLst>
              </c15:ser>
            </c15:filteredScatterSeries>
            <c15:filteredScatterSeries>
              <c15:ser>
                <c:idx val="13"/>
                <c:order val="13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70C0"/>
                    </a:solidFill>
                    <a:ln w="9525">
                      <a:solidFill>
                        <a:srgbClr val="0070C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S'!$K$80:$K$90</c15:sqref>
                        </c15:formulaRef>
                      </c:ext>
                    </c:extLst>
                    <c:numCache>
                      <c:formatCode>0.00</c:formatCode>
                      <c:ptCount val="11"/>
                      <c:pt idx="0">
                        <c:v>2.86</c:v>
                      </c:pt>
                      <c:pt idx="1">
                        <c:v>2.3199999999999998</c:v>
                      </c:pt>
                      <c:pt idx="2">
                        <c:v>3.5</c:v>
                      </c:pt>
                      <c:pt idx="3">
                        <c:v>2.69</c:v>
                      </c:pt>
                      <c:pt idx="4">
                        <c:v>4</c:v>
                      </c:pt>
                      <c:pt idx="5">
                        <c:v>3.25</c:v>
                      </c:pt>
                      <c:pt idx="6">
                        <c:v>2.68</c:v>
                      </c:pt>
                      <c:pt idx="8">
                        <c:v>4.76</c:v>
                      </c:pt>
                      <c:pt idx="9">
                        <c:v>5.8</c:v>
                      </c:pt>
                      <c:pt idx="10">
                        <c:v>6.55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S'!$X$80:$X$86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2.5124084098850035</c:v>
                      </c:pt>
                      <c:pt idx="1">
                        <c:v>2.5564857504093017</c:v>
                      </c:pt>
                      <c:pt idx="2">
                        <c:v>2.2626368135806465</c:v>
                      </c:pt>
                      <c:pt idx="3">
                        <c:v>2.5564857504093017</c:v>
                      </c:pt>
                      <c:pt idx="4">
                        <c:v>2.2038670262149154</c:v>
                      </c:pt>
                      <c:pt idx="5">
                        <c:v>2.2332519198977812</c:v>
                      </c:pt>
                      <c:pt idx="6">
                        <c:v>2.4536386225192723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5F7D-4C67-9EEC-5E724FCC8F16}"/>
                  </c:ext>
                </c:extLst>
              </c15:ser>
            </c15:filteredScatterSeries>
            <c15:filteredScatterSeries>
              <c15:ser>
                <c:idx val="14"/>
                <c:order val="14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C000"/>
                    </a:solidFill>
                    <a:ln w="9525">
                      <a:solidFill>
                        <a:srgbClr val="FFC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S'!$I$91:$I$100</c15:sqref>
                        </c15:formulaRef>
                      </c:ext>
                    </c:extLst>
                    <c:numCache>
                      <c:formatCode>0.00</c:formatCode>
                      <c:ptCount val="10"/>
                      <c:pt idx="0">
                        <c:v>1.65</c:v>
                      </c:pt>
                      <c:pt idx="2">
                        <c:v>1.88</c:v>
                      </c:pt>
                      <c:pt idx="3">
                        <c:v>1.55</c:v>
                      </c:pt>
                      <c:pt idx="4">
                        <c:v>2.25</c:v>
                      </c:pt>
                      <c:pt idx="5">
                        <c:v>1.82</c:v>
                      </c:pt>
                      <c:pt idx="6">
                        <c:v>2.19</c:v>
                      </c:pt>
                      <c:pt idx="7">
                        <c:v>2.68</c:v>
                      </c:pt>
                      <c:pt idx="8">
                        <c:v>3.35</c:v>
                      </c:pt>
                      <c:pt idx="9">
                        <c:v>3.86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S'!$W$91:$W$96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2.948696137708692</c:v>
                      </c:pt>
                      <c:pt idx="2">
                        <c:v>3.0803343581421152</c:v>
                      </c:pt>
                      <c:pt idx="3">
                        <c:v>3.0013514258820608</c:v>
                      </c:pt>
                      <c:pt idx="4">
                        <c:v>2.7249111629718712</c:v>
                      </c:pt>
                      <c:pt idx="5">
                        <c:v>2.7907302731885832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5F7D-4C67-9EEC-5E724FCC8F16}"/>
                  </c:ext>
                </c:extLst>
              </c15:ser>
            </c15:filteredScatterSeries>
            <c15:filteredScatterSeries>
              <c15:ser>
                <c:idx val="15"/>
                <c:order val="15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S'!$K$91:$K$96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1.68</c:v>
                      </c:pt>
                      <c:pt idx="1">
                        <c:v>1.39</c:v>
                      </c:pt>
                      <c:pt idx="2">
                        <c:v>2.0299999999999998</c:v>
                      </c:pt>
                      <c:pt idx="3">
                        <c:v>1.63</c:v>
                      </c:pt>
                      <c:pt idx="4">
                        <c:v>2.4</c:v>
                      </c:pt>
                      <c:pt idx="5">
                        <c:v>1.96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S'!$X$91:$X$96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3.1588760709080455</c:v>
                      </c:pt>
                      <c:pt idx="1">
                        <c:v>3.0854138367008819</c:v>
                      </c:pt>
                      <c:pt idx="2">
                        <c:v>2.9384893682865538</c:v>
                      </c:pt>
                      <c:pt idx="3">
                        <c:v>3.0413364961765832</c:v>
                      </c:pt>
                      <c:pt idx="4">
                        <c:v>2.674025325140764</c:v>
                      </c:pt>
                      <c:pt idx="5">
                        <c:v>2.6887177719821969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5F7D-4C67-9EEC-5E724FCC8F16}"/>
                  </c:ext>
                </c:extLst>
              </c15:ser>
            </c15:filteredScatterSeries>
            <c15:filteredScatterSeries>
              <c15:ser>
                <c:idx val="16"/>
                <c:order val="16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C000"/>
                    </a:solidFill>
                    <a:ln w="9525">
                      <a:solidFill>
                        <a:srgbClr val="FFC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S'!$I$15:$I$20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1.78</c:v>
                      </c:pt>
                      <c:pt idx="1">
                        <c:v>1.42</c:v>
                      </c:pt>
                      <c:pt idx="2">
                        <c:v>2.16</c:v>
                      </c:pt>
                      <c:pt idx="3">
                        <c:v>1.66</c:v>
                      </c:pt>
                      <c:pt idx="4">
                        <c:v>2.56</c:v>
                      </c:pt>
                      <c:pt idx="5">
                        <c:v>2.02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S'!$W$15:$W$20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3.0752255747317472</c:v>
                      </c:pt>
                      <c:pt idx="1">
                        <c:v>3.2353935734156929</c:v>
                      </c:pt>
                      <c:pt idx="2">
                        <c:v>2.8349735767058299</c:v>
                      </c:pt>
                      <c:pt idx="3">
                        <c:v>3.2033599736789036</c:v>
                      </c:pt>
                      <c:pt idx="4">
                        <c:v>2.5626879789431229</c:v>
                      </c:pt>
                      <c:pt idx="5">
                        <c:v>2.7548895773638571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5F7D-4C67-9EEC-5E724FCC8F16}"/>
                  </c:ext>
                </c:extLst>
              </c15:ser>
            </c15:filteredScatterSeries>
            <c15:filteredScatterSeries>
              <c15:ser>
                <c:idx val="17"/>
                <c:order val="17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C000"/>
                    </a:solidFill>
                    <a:ln w="9525">
                      <a:solidFill>
                        <a:srgbClr val="FFC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S'!$K$15:$K$21</c15:sqref>
                        </c15:formulaRef>
                      </c:ext>
                    </c:extLst>
                    <c:numCache>
                      <c:formatCode>0.00</c:formatCode>
                      <c:ptCount val="7"/>
                      <c:pt idx="0">
                        <c:v>2.0299999999999998</c:v>
                      </c:pt>
                      <c:pt idx="1">
                        <c:v>1.52</c:v>
                      </c:pt>
                      <c:pt idx="2">
                        <c:v>2.29</c:v>
                      </c:pt>
                      <c:pt idx="3">
                        <c:v>1.82</c:v>
                      </c:pt>
                      <c:pt idx="4">
                        <c:v>2.82</c:v>
                      </c:pt>
                      <c:pt idx="5">
                        <c:v>2.12</c:v>
                      </c:pt>
                      <c:pt idx="6">
                        <c:v>1.75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S'!$X$15:$X$21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2.6457547830327903</c:v>
                      </c:pt>
                      <c:pt idx="1">
                        <c:v>3.1641797067351614</c:v>
                      </c:pt>
                      <c:pt idx="2">
                        <c:v>2.8066452765955949</c:v>
                      </c:pt>
                      <c:pt idx="3">
                        <c:v>2.9675357701583995</c:v>
                      </c:pt>
                      <c:pt idx="4">
                        <c:v>2.3597272389211374</c:v>
                      </c:pt>
                      <c:pt idx="5">
                        <c:v>2.788768555088617</c:v>
                      </c:pt>
                      <c:pt idx="6">
                        <c:v>3.0569193776932915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5F7D-4C67-9EEC-5E724FCC8F16}"/>
                  </c:ext>
                </c:extLst>
              </c15:ser>
            </c15:filteredScatterSeries>
            <c15:filteredScatterSeries>
              <c15:ser>
                <c:idx val="18"/>
                <c:order val="18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ysClr val="windowText" lastClr="000000"/>
                    </a:solidFill>
                    <a:ln w="9525">
                      <a:solidFill>
                        <a:sysClr val="windowText" lastClr="0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S'!$I$26:$I$34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1.22</c:v>
                      </c:pt>
                      <c:pt idx="1">
                        <c:v>1.45</c:v>
                      </c:pt>
                      <c:pt idx="3">
                        <c:v>1.73</c:v>
                      </c:pt>
                      <c:pt idx="4">
                        <c:v>1.36</c:v>
                      </c:pt>
                      <c:pt idx="5">
                        <c:v>1.18</c:v>
                      </c:pt>
                      <c:pt idx="6">
                        <c:v>2.11</c:v>
                      </c:pt>
                      <c:pt idx="7">
                        <c:v>2.83</c:v>
                      </c:pt>
                      <c:pt idx="8">
                        <c:v>3.33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S'!$W$26:$W$31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3.7158975694675278</c:v>
                      </c:pt>
                      <c:pt idx="1">
                        <c:v>3.5397127709151883</c:v>
                      </c:pt>
                      <c:pt idx="2">
                        <c:v>0</c:v>
                      </c:pt>
                      <c:pt idx="3">
                        <c:v>3.2193767735472978</c:v>
                      </c:pt>
                      <c:pt idx="4">
                        <c:v>3.4916623713100052</c:v>
                      </c:pt>
                      <c:pt idx="5">
                        <c:v>3.4436119717048213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5F7D-4C67-9EEC-5E724FCC8F16}"/>
                  </c:ext>
                </c:extLst>
              </c15:ser>
            </c15:filteredScatterSeries>
            <c15:filteredScatterSeries>
              <c15:ser>
                <c:idx val="19"/>
                <c:order val="19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ysClr val="windowText" lastClr="000000"/>
                    </a:solidFill>
                    <a:ln w="9525">
                      <a:solidFill>
                        <a:sysClr val="windowText" lastClr="0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S'!$K$26:$K$31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1.26</c:v>
                      </c:pt>
                      <c:pt idx="1">
                        <c:v>1.62</c:v>
                      </c:pt>
                      <c:pt idx="2">
                        <c:v>1.28</c:v>
                      </c:pt>
                      <c:pt idx="3">
                        <c:v>1.78</c:v>
                      </c:pt>
                      <c:pt idx="4">
                        <c:v>1.42</c:v>
                      </c:pt>
                      <c:pt idx="5">
                        <c:v>1.25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S'!$X$26:$X$31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3.8613718455073158</c:v>
                      </c:pt>
                      <c:pt idx="1">
                        <c:v>3.146302985228183</c:v>
                      </c:pt>
                      <c:pt idx="2">
                        <c:v>3.3608236433119227</c:v>
                      </c:pt>
                      <c:pt idx="3">
                        <c:v>3.3965770863258791</c:v>
                      </c:pt>
                      <c:pt idx="4">
                        <c:v>3.5395908583817057</c:v>
                      </c:pt>
                      <c:pt idx="5">
                        <c:v>3.4502072508468142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5F7D-4C67-9EEC-5E724FCC8F16}"/>
                  </c:ext>
                </c:extLst>
              </c15:ser>
            </c15:filteredScatterSeries>
            <c15:filteredScatterSeries>
              <c15:ser>
                <c:idx val="20"/>
                <c:order val="20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ysClr val="windowText" lastClr="000000"/>
                    </a:solidFill>
                    <a:ln w="9525">
                      <a:solidFill>
                        <a:sysClr val="windowText" lastClr="0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S'!$I$102:$I$103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1.24</c:v>
                      </c:pt>
                      <c:pt idx="1">
                        <c:v>1.48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S'!$W$102:$W$103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3.9359827909593701</c:v>
                      </c:pt>
                      <c:pt idx="1">
                        <c:v>3.593723417832468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5F7D-4C67-9EEC-5E724FCC8F16}"/>
                  </c:ext>
                </c:extLst>
              </c15:ser>
            </c15:filteredScatterSeries>
            <c15:filteredScatterSeries>
              <c15:ser>
                <c:idx val="21"/>
                <c:order val="21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ysClr val="windowText" lastClr="000000"/>
                    </a:solidFill>
                    <a:ln w="9525">
                      <a:solidFill>
                        <a:sysClr val="windowText" lastClr="0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S'!$K$101:$K$105</c15:sqref>
                        </c15:formulaRef>
                      </c:ext>
                    </c:extLst>
                    <c:numCache>
                      <c:formatCode>0.00</c:formatCode>
                      <c:ptCount val="5"/>
                      <c:pt idx="0">
                        <c:v>1.1599999999999999</c:v>
                      </c:pt>
                      <c:pt idx="1">
                        <c:v>1.33</c:v>
                      </c:pt>
                      <c:pt idx="2">
                        <c:v>1.64</c:v>
                      </c:pt>
                      <c:pt idx="3">
                        <c:v>1.26</c:v>
                      </c:pt>
                      <c:pt idx="4">
                        <c:v>1.1100000000000001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S'!$X$101:$X$105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3.7612663914067892</c:v>
                      </c:pt>
                      <c:pt idx="1">
                        <c:v>3.8200361787725203</c:v>
                      </c:pt>
                      <c:pt idx="2">
                        <c:v>3.2911080924809406</c:v>
                      </c:pt>
                      <c:pt idx="3">
                        <c:v>3.7318814977239234</c:v>
                      </c:pt>
                      <c:pt idx="4">
                        <c:v>3.5849570293095958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5F7D-4C67-9EEC-5E724FCC8F16}"/>
                  </c:ext>
                </c:extLst>
              </c15:ser>
            </c15:filteredScatterSeries>
            <c15:filteredScatterSeries>
              <c15:ser>
                <c:idx val="22"/>
                <c:order val="22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C00000"/>
                    </a:solidFill>
                    <a:ln w="9525">
                      <a:solidFill>
                        <a:srgbClr val="C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S'!$I$111</c15:sqref>
                        </c15:formulaRef>
                      </c:ext>
                    </c:extLst>
                    <c:numCache>
                      <c:formatCode>0.00</c:formatCode>
                      <c:ptCount val="1"/>
                      <c:pt idx="0">
                        <c:v>0.81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S'!$W$111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5.4103308598137163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5F7D-4C67-9EEC-5E724FCC8F16}"/>
                  </c:ext>
                </c:extLst>
              </c15:ser>
            </c15:filteredScatterSeries>
            <c15:filteredScatterSeries>
              <c15:ser>
                <c:idx val="23"/>
                <c:order val="23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C00000"/>
                    </a:solidFill>
                    <a:ln w="9525">
                      <a:solidFill>
                        <a:srgbClr val="C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S'!$K$111</c15:sqref>
                        </c15:formulaRef>
                      </c:ext>
                    </c:extLst>
                    <c:numCache>
                      <c:formatCode>0.00</c:formatCode>
                      <c:ptCount val="1"/>
                      <c:pt idx="0">
                        <c:v>0.87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S'!$X$111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5.171741288184335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5F7D-4C67-9EEC-5E724FCC8F16}"/>
                  </c:ext>
                </c:extLst>
              </c15:ser>
            </c15:filteredScatterSeries>
            <c15:filteredScatterSeries>
              <c15:ser>
                <c:idx val="24"/>
                <c:order val="24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C00000"/>
                    </a:solidFill>
                    <a:ln w="9525">
                      <a:solidFill>
                        <a:srgbClr val="C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S'!$I$35:$I$36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0.89</c:v>
                      </c:pt>
                      <c:pt idx="1">
                        <c:v>0.88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S'!$W$35:$W$36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4.1483511659141801</c:v>
                      </c:pt>
                      <c:pt idx="1">
                        <c:v>5.5097791547277142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5F7D-4C67-9EEC-5E724FCC8F16}"/>
                  </c:ext>
                </c:extLst>
              </c15:ser>
            </c15:filteredScatterSeries>
            <c15:filteredScatterSeries>
              <c15:ser>
                <c:idx val="25"/>
                <c:order val="25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C00000"/>
                    </a:solidFill>
                    <a:ln w="9525">
                      <a:solidFill>
                        <a:srgbClr val="C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S'!$K$35:$K$36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0.95</c:v>
                      </c:pt>
                      <c:pt idx="1">
                        <c:v>1.08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S'!$X$35:$X$36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4.0758925035910547</c:v>
                      </c:pt>
                      <c:pt idx="1">
                        <c:v>4.0758925035910547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5F7D-4C67-9EEC-5E724FCC8F16}"/>
                  </c:ext>
                </c:extLst>
              </c15:ser>
            </c15:filteredScatterSeries>
            <c15:filteredScatterSeries>
              <c15:ser>
                <c:idx val="26"/>
                <c:order val="26"/>
                <c:spPr>
                  <a:ln w="25400" cap="rnd">
                    <a:solidFill>
                      <a:sysClr val="windowText" lastClr="00000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Formulae!$U$34:$U$63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2.9</c:v>
                      </c:pt>
                      <c:pt idx="1">
                        <c:v>3</c:v>
                      </c:pt>
                      <c:pt idx="2">
                        <c:v>3.1</c:v>
                      </c:pt>
                      <c:pt idx="3">
                        <c:v>3.2</c:v>
                      </c:pt>
                      <c:pt idx="4">
                        <c:v>3.3</c:v>
                      </c:pt>
                      <c:pt idx="5">
                        <c:v>3.4</c:v>
                      </c:pt>
                      <c:pt idx="6">
                        <c:v>3.5</c:v>
                      </c:pt>
                      <c:pt idx="7">
                        <c:v>3.6</c:v>
                      </c:pt>
                      <c:pt idx="8">
                        <c:v>3.7</c:v>
                      </c:pt>
                      <c:pt idx="9">
                        <c:v>3.8</c:v>
                      </c:pt>
                      <c:pt idx="10">
                        <c:v>3.9</c:v>
                      </c:pt>
                      <c:pt idx="11">
                        <c:v>4</c:v>
                      </c:pt>
                      <c:pt idx="12">
                        <c:v>4.0999999999999996</c:v>
                      </c:pt>
                      <c:pt idx="13">
                        <c:v>4.2</c:v>
                      </c:pt>
                      <c:pt idx="14">
                        <c:v>4.3</c:v>
                      </c:pt>
                      <c:pt idx="15">
                        <c:v>4.4000000000000004</c:v>
                      </c:pt>
                      <c:pt idx="16">
                        <c:v>4.5</c:v>
                      </c:pt>
                      <c:pt idx="17">
                        <c:v>4.5999999999999996</c:v>
                      </c:pt>
                      <c:pt idx="18">
                        <c:v>4.7</c:v>
                      </c:pt>
                      <c:pt idx="19">
                        <c:v>4.8</c:v>
                      </c:pt>
                      <c:pt idx="20">
                        <c:v>4.9000000000000004</c:v>
                      </c:pt>
                      <c:pt idx="21">
                        <c:v>5</c:v>
                      </c:pt>
                      <c:pt idx="22">
                        <c:v>5.0999999999999996</c:v>
                      </c:pt>
                      <c:pt idx="23">
                        <c:v>5.2</c:v>
                      </c:pt>
                      <c:pt idx="24">
                        <c:v>5.3</c:v>
                      </c:pt>
                      <c:pt idx="25">
                        <c:v>5.4</c:v>
                      </c:pt>
                      <c:pt idx="26">
                        <c:v>5.5</c:v>
                      </c:pt>
                      <c:pt idx="27">
                        <c:v>5.6</c:v>
                      </c:pt>
                      <c:pt idx="28">
                        <c:v>5.7</c:v>
                      </c:pt>
                      <c:pt idx="29">
                        <c:v>5.8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Formulae!$AC$34:$AC$63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3.22770270164163</c:v>
                      </c:pt>
                      <c:pt idx="1">
                        <c:v>3.2828811037822185</c:v>
                      </c:pt>
                      <c:pt idx="2">
                        <c:v>3.3371472776843452</c:v>
                      </c:pt>
                      <c:pt idx="3">
                        <c:v>3.3905450246740148</c:v>
                      </c:pt>
                      <c:pt idx="4">
                        <c:v>3.4431147491373846</c:v>
                      </c:pt>
                      <c:pt idx="5">
                        <c:v>3.4948938162858503</c:v>
                      </c:pt>
                      <c:pt idx="6">
                        <c:v>3.5459168628859237</c:v>
                      </c:pt>
                      <c:pt idx="7">
                        <c:v>3.5962160682979589</c:v>
                      </c:pt>
                      <c:pt idx="8">
                        <c:v>3.6458213918498683</c:v>
                      </c:pt>
                      <c:pt idx="9">
                        <c:v>3.6947607815196624</c:v>
                      </c:pt>
                      <c:pt idx="10">
                        <c:v>3.7430603580548185</c:v>
                      </c:pt>
                      <c:pt idx="11">
                        <c:v>3.7907445779723994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5F7D-4C67-9EEC-5E724FCC8F16}"/>
                  </c:ext>
                </c:extLst>
              </c15:ser>
            </c15:filteredScatterSeries>
            <c15:filteredScatterSeries>
              <c15:ser>
                <c:idx val="27"/>
                <c:order val="27"/>
                <c:tx>
                  <c:v>cs=0.99</c:v>
                </c:tx>
                <c:spPr>
                  <a:ln w="25400" cap="rnd">
                    <a:solidFill>
                      <a:sysClr val="windowText" lastClr="00000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Formulae!$AN$23:$AN$70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1.8</c:v>
                      </c:pt>
                      <c:pt idx="1">
                        <c:v>1.9</c:v>
                      </c:pt>
                      <c:pt idx="2">
                        <c:v>2</c:v>
                      </c:pt>
                      <c:pt idx="3">
                        <c:v>2.1</c:v>
                      </c:pt>
                      <c:pt idx="4">
                        <c:v>2.2000000000000002</c:v>
                      </c:pt>
                      <c:pt idx="5">
                        <c:v>2.2999999999999998</c:v>
                      </c:pt>
                      <c:pt idx="6">
                        <c:v>2.4</c:v>
                      </c:pt>
                      <c:pt idx="7">
                        <c:v>2.5</c:v>
                      </c:pt>
                      <c:pt idx="8">
                        <c:v>2.6</c:v>
                      </c:pt>
                      <c:pt idx="9">
                        <c:v>2.7</c:v>
                      </c:pt>
                      <c:pt idx="10">
                        <c:v>2.8</c:v>
                      </c:pt>
                      <c:pt idx="11">
                        <c:v>2.9</c:v>
                      </c:pt>
                      <c:pt idx="12">
                        <c:v>3</c:v>
                      </c:pt>
                      <c:pt idx="13">
                        <c:v>3.1</c:v>
                      </c:pt>
                      <c:pt idx="14">
                        <c:v>3.2</c:v>
                      </c:pt>
                      <c:pt idx="15">
                        <c:v>3.3</c:v>
                      </c:pt>
                      <c:pt idx="16">
                        <c:v>3.4</c:v>
                      </c:pt>
                      <c:pt idx="17">
                        <c:v>3.5</c:v>
                      </c:pt>
                      <c:pt idx="18">
                        <c:v>3.6</c:v>
                      </c:pt>
                      <c:pt idx="19">
                        <c:v>3.7</c:v>
                      </c:pt>
                      <c:pt idx="20">
                        <c:v>3.8</c:v>
                      </c:pt>
                      <c:pt idx="21">
                        <c:v>3.9</c:v>
                      </c:pt>
                      <c:pt idx="22">
                        <c:v>4</c:v>
                      </c:pt>
                      <c:pt idx="23">
                        <c:v>4.0999999999999996</c:v>
                      </c:pt>
                      <c:pt idx="24">
                        <c:v>4.2</c:v>
                      </c:pt>
                      <c:pt idx="25">
                        <c:v>4.3</c:v>
                      </c:pt>
                      <c:pt idx="26">
                        <c:v>4.4000000000000004</c:v>
                      </c:pt>
                      <c:pt idx="27">
                        <c:v>4.5</c:v>
                      </c:pt>
                      <c:pt idx="28">
                        <c:v>4.5999999999999996</c:v>
                      </c:pt>
                      <c:pt idx="29">
                        <c:v>4.7</c:v>
                      </c:pt>
                      <c:pt idx="30">
                        <c:v>4.8</c:v>
                      </c:pt>
                      <c:pt idx="31">
                        <c:v>4.9000000000000004</c:v>
                      </c:pt>
                      <c:pt idx="32">
                        <c:v>5</c:v>
                      </c:pt>
                      <c:pt idx="33">
                        <c:v>5.0999999999999996</c:v>
                      </c:pt>
                      <c:pt idx="34">
                        <c:v>5.2</c:v>
                      </c:pt>
                      <c:pt idx="35">
                        <c:v>5.3</c:v>
                      </c:pt>
                      <c:pt idx="36">
                        <c:v>5.4</c:v>
                      </c:pt>
                      <c:pt idx="37">
                        <c:v>5.5</c:v>
                      </c:pt>
                      <c:pt idx="38">
                        <c:v>5.6</c:v>
                      </c:pt>
                      <c:pt idx="39">
                        <c:v>5.7</c:v>
                      </c:pt>
                      <c:pt idx="40">
                        <c:v>5.8</c:v>
                      </c:pt>
                      <c:pt idx="41">
                        <c:v>5.9</c:v>
                      </c:pt>
                      <c:pt idx="42">
                        <c:v>6</c:v>
                      </c:pt>
                      <c:pt idx="43">
                        <c:v>6.1</c:v>
                      </c:pt>
                      <c:pt idx="44">
                        <c:v>6.2</c:v>
                      </c:pt>
                      <c:pt idx="45">
                        <c:v>6.3</c:v>
                      </c:pt>
                      <c:pt idx="46">
                        <c:v>6.4</c:v>
                      </c:pt>
                      <c:pt idx="47">
                        <c:v>6.5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Formulae!$BC$23:$BC$70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4.3716153823768957</c:v>
                      </c:pt>
                      <c:pt idx="1">
                        <c:v>4.2550179597976916</c:v>
                      </c:pt>
                      <c:pt idx="2">
                        <c:v>4.1472784987616711</c:v>
                      </c:pt>
                      <c:pt idx="3">
                        <c:v>4.0473293894793976</c:v>
                      </c:pt>
                      <c:pt idx="4">
                        <c:v>3.9542748957518756</c:v>
                      </c:pt>
                      <c:pt idx="5">
                        <c:v>3.867357141206929</c:v>
                      </c:pt>
                      <c:pt idx="6">
                        <c:v>3.7859299767132137</c:v>
                      </c:pt>
                      <c:pt idx="7">
                        <c:v>3.7094386579417495</c:v>
                      </c:pt>
                      <c:pt idx="8">
                        <c:v>3.6374038656385403</c:v>
                      </c:pt>
                      <c:pt idx="9">
                        <c:v>3.5694090128417884</c:v>
                      </c:pt>
                      <c:pt idx="10">
                        <c:v>3.5050900687725211</c:v>
                      </c:pt>
                      <c:pt idx="11">
                        <c:v>3.4441273301676127</c:v>
                      </c:pt>
                      <c:pt idx="12">
                        <c:v>3.3862387143939774</c:v>
                      </c:pt>
                      <c:pt idx="13">
                        <c:v>3.3311742525471124</c:v>
                      </c:pt>
                      <c:pt idx="14">
                        <c:v>3.2787115367826716</c:v>
                      </c:pt>
                      <c:pt idx="15">
                        <c:v>3.2286519324297469</c:v>
                      </c:pt>
                      <c:pt idx="16">
                        <c:v>3.180817407549684</c:v>
                      </c:pt>
                      <c:pt idx="17">
                        <c:v>3.1759219171886941</c:v>
                      </c:pt>
                      <c:pt idx="18">
                        <c:v>3.2300592605786629</c:v>
                      </c:pt>
                      <c:pt idx="19">
                        <c:v>3.2835983155646451</c:v>
                      </c:pt>
                      <c:pt idx="20">
                        <c:v>3.3365616036870636</c:v>
                      </c:pt>
                      <c:pt idx="21">
                        <c:v>3.3889702310661178</c:v>
                      </c:pt>
                      <c:pt idx="22">
                        <c:v>3.4408440112168917</c:v>
                      </c:pt>
                      <c:pt idx="23">
                        <c:v>3.4922015744156645</c:v>
                      </c:pt>
                      <c:pt idx="24">
                        <c:v>3.5430604653810933</c:v>
                      </c:pt>
                      <c:pt idx="25">
                        <c:v>3.593437230766253</c:v>
                      </c:pt>
                      <c:pt idx="26">
                        <c:v>3.6433474977358418</c:v>
                      </c:pt>
                      <c:pt idx="27">
                        <c:v>3.6928060447181674</c:v>
                      </c:pt>
                      <c:pt idx="28">
                        <c:v>3.7418268652672215</c:v>
                      </c:pt>
                      <c:pt idx="29">
                        <c:v>3.7904232258405015</c:v>
                      </c:pt>
                      <c:pt idx="30">
                        <c:v>3.8386077181889169</c:v>
                      </c:pt>
                      <c:pt idx="31">
                        <c:v>3.8863923069626822</c:v>
                      </c:pt>
                      <c:pt idx="32">
                        <c:v>3.9337883730584253</c:v>
                      </c:pt>
                      <c:pt idx="33">
                        <c:v>3.9808067531658238</c:v>
                      </c:pt>
                      <c:pt idx="34">
                        <c:v>4.0274577759147174</c:v>
                      </c:pt>
                      <c:pt idx="35">
                        <c:v>4.0737512949745032</c:v>
                      </c:pt>
                      <c:pt idx="36">
                        <c:v>4.119696719415253</c:v>
                      </c:pt>
                      <c:pt idx="37">
                        <c:v>4.1653030416034591</c:v>
                      </c:pt>
                      <c:pt idx="38">
                        <c:v>4.2105788628736711</c:v>
                      </c:pt>
                      <c:pt idx="39">
                        <c:v>4.2555324171897615</c:v>
                      </c:pt>
                      <c:pt idx="40">
                        <c:v>4.3001715929856799</c:v>
                      </c:pt>
                      <c:pt idx="41">
                        <c:v>4.3445039533546606</c:v>
                      </c:pt>
                      <c:pt idx="42">
                        <c:v>4.3885367547375456</c:v>
                      </c:pt>
                      <c:pt idx="43">
                        <c:v>4.432276964244922</c:v>
                      </c:pt>
                      <c:pt idx="44">
                        <c:v>4.4757312757336019</c:v>
                      </c:pt>
                      <c:pt idx="45">
                        <c:v>4.5189061247456621</c:v>
                      </c:pt>
                      <c:pt idx="46">
                        <c:v>4.5618077024072239</c:v>
                      </c:pt>
                      <c:pt idx="47">
                        <c:v>4.6044419683744859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F7D-4C67-9EEC-5E724FCC8F16}"/>
                  </c:ext>
                </c:extLst>
              </c15:ser>
            </c15:filteredScatterSeries>
          </c:ext>
        </c:extLst>
      </c:scatterChart>
      <c:valAx>
        <c:axId val="1575383679"/>
        <c:scaling>
          <c:orientation val="minMax"/>
          <c:max val="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 sz="1800" b="1">
                    <a:solidFill>
                      <a:schemeClr val="tx1"/>
                    </a:solidFill>
                  </a:rPr>
                  <a:t>Breaker</a:t>
                </a:r>
                <a:r>
                  <a:rPr lang="nl-NL" sz="1800" b="1" baseline="0">
                    <a:solidFill>
                      <a:schemeClr val="tx1"/>
                    </a:solidFill>
                  </a:rPr>
                  <a:t> parameter </a:t>
                </a:r>
                <a:r>
                  <a:rPr lang="el-GR" sz="1800" b="1" baseline="0">
                    <a:solidFill>
                      <a:schemeClr val="tx1"/>
                    </a:solidFill>
                    <a:latin typeface="Cambria" panose="02040503050406030204" pitchFamily="18" charset="0"/>
                    <a:ea typeface="Cambria" panose="02040503050406030204" pitchFamily="18" charset="0"/>
                  </a:rPr>
                  <a:t>ξ</a:t>
                </a:r>
                <a:r>
                  <a:rPr lang="nl-NL" sz="1800" b="1" baseline="-25000">
                    <a:solidFill>
                      <a:schemeClr val="tx1"/>
                    </a:solidFill>
                  </a:rPr>
                  <a:t>m-1,0</a:t>
                </a:r>
                <a:r>
                  <a:rPr lang="nl-NL" sz="1800" b="1" baseline="0">
                    <a:solidFill>
                      <a:schemeClr val="tx1"/>
                    </a:solidFill>
                  </a:rPr>
                  <a:t> (-)</a:t>
                </a:r>
                <a:endParaRPr lang="nl-NL" sz="18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.42658114373672712"/>
              <c:y val="0.932479752092334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" sourceLinked="0"/>
        <c:majorTickMark val="in"/>
        <c:minorTickMark val="in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647895935"/>
        <c:crosses val="autoZero"/>
        <c:crossBetween val="midCat"/>
      </c:valAx>
      <c:valAx>
        <c:axId val="1647895935"/>
        <c:scaling>
          <c:orientation val="minMax"/>
          <c:max val="6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 sz="1800" b="1" i="0" baseline="0">
                    <a:solidFill>
                      <a:schemeClr val="tx1"/>
                    </a:solidFill>
                    <a:effectLst/>
                  </a:rPr>
                  <a:t>Stability number H</a:t>
                </a:r>
                <a:r>
                  <a:rPr lang="nl-NL" sz="1800" b="1" i="0" baseline="-25000">
                    <a:solidFill>
                      <a:schemeClr val="tx1"/>
                    </a:solidFill>
                    <a:effectLst/>
                  </a:rPr>
                  <a:t>s</a:t>
                </a:r>
                <a:r>
                  <a:rPr lang="nl-NL" sz="1800" b="1" i="0" baseline="0">
                    <a:solidFill>
                      <a:schemeClr val="tx1"/>
                    </a:solidFill>
                    <a:effectLst/>
                  </a:rPr>
                  <a:t>/</a:t>
                </a:r>
                <a:r>
                  <a:rPr lang="el-GR" sz="1800" b="1" i="0" baseline="0">
                    <a:solidFill>
                      <a:schemeClr val="tx1"/>
                    </a:solidFill>
                    <a:effectLst/>
                    <a:latin typeface="Cambria" panose="02040503050406030204" pitchFamily="18" charset="0"/>
                    <a:ea typeface="Cambria" panose="02040503050406030204" pitchFamily="18" charset="0"/>
                  </a:rPr>
                  <a:t>Δ</a:t>
                </a:r>
                <a:r>
                  <a:rPr lang="nl-NL" sz="1800" b="1" i="0" u="none" strike="noStrike" kern="1200" baseline="0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D</a:t>
                </a:r>
                <a:r>
                  <a:rPr lang="nl-NL" sz="1800" b="1" i="0" u="none" strike="noStrike" kern="1200" baseline="-25000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n50 </a:t>
                </a:r>
                <a:r>
                  <a:rPr lang="nl-NL" sz="1800" b="1" i="0" baseline="0">
                    <a:solidFill>
                      <a:schemeClr val="tx1"/>
                    </a:solidFill>
                    <a:effectLst/>
                  </a:rPr>
                  <a:t>/(S/N</a:t>
                </a:r>
                <a:r>
                  <a:rPr lang="nl-NL" sz="1800" b="1" i="0" baseline="30000">
                    <a:solidFill>
                      <a:schemeClr val="tx1"/>
                    </a:solidFill>
                    <a:effectLst/>
                  </a:rPr>
                  <a:t>0.5</a:t>
                </a:r>
                <a:r>
                  <a:rPr lang="nl-NL" sz="1800" b="1" i="0" baseline="0">
                    <a:solidFill>
                      <a:schemeClr val="tx1"/>
                    </a:solidFill>
                    <a:effectLst/>
                  </a:rPr>
                  <a:t>)</a:t>
                </a:r>
                <a:r>
                  <a:rPr lang="nl-NL" sz="1800" b="1" i="0" baseline="30000">
                    <a:solidFill>
                      <a:schemeClr val="tx1"/>
                    </a:solidFill>
                    <a:effectLst/>
                  </a:rPr>
                  <a:t>0.2</a:t>
                </a:r>
                <a:r>
                  <a:rPr lang="nl-NL" sz="1800" b="1" i="0" baseline="0">
                    <a:solidFill>
                      <a:schemeClr val="tx1"/>
                    </a:solidFill>
                    <a:effectLst/>
                  </a:rPr>
                  <a:t> (-)</a:t>
                </a:r>
                <a:endParaRPr lang="nl-NL" b="1">
                  <a:solidFill>
                    <a:schemeClr val="tx1"/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2.9734985263974688E-3"/>
              <c:y val="0.103344632634669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" sourceLinked="0"/>
        <c:majorTickMark val="in"/>
        <c:minorTickMark val="in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575383679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74475662133142451"/>
          <c:y val="8.9330275157046793E-2"/>
          <c:w val="0.11980732920634365"/>
          <c:h val="6.4472527841469021E-2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609821368054728"/>
          <c:y val="3.5403688738757391E-2"/>
          <c:w val="0.86372209824039359"/>
          <c:h val="0.84742710173047642"/>
        </c:manualLayout>
      </c:layout>
      <c:scatterChart>
        <c:scatterStyle val="lineMarker"/>
        <c:varyColors val="0"/>
        <c:ser>
          <c:idx val="4"/>
          <c:order val="4"/>
          <c:tx>
            <c:v>P=0.1</c:v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Formulae!$AN$11:$AN$83</c:f>
              <c:numCache>
                <c:formatCode>General</c:formatCode>
                <c:ptCount val="73"/>
                <c:pt idx="0">
                  <c:v>0.6</c:v>
                </c:pt>
                <c:pt idx="1">
                  <c:v>0.7</c:v>
                </c:pt>
                <c:pt idx="2">
                  <c:v>0.8</c:v>
                </c:pt>
                <c:pt idx="3">
                  <c:v>0.9</c:v>
                </c:pt>
                <c:pt idx="4">
                  <c:v>1</c:v>
                </c:pt>
                <c:pt idx="5">
                  <c:v>1.1000000000000001</c:v>
                </c:pt>
                <c:pt idx="6">
                  <c:v>1.2</c:v>
                </c:pt>
                <c:pt idx="7">
                  <c:v>1.3</c:v>
                </c:pt>
                <c:pt idx="8">
                  <c:v>1.4</c:v>
                </c:pt>
                <c:pt idx="9">
                  <c:v>1.5</c:v>
                </c:pt>
                <c:pt idx="10">
                  <c:v>1.6</c:v>
                </c:pt>
                <c:pt idx="11">
                  <c:v>1.7</c:v>
                </c:pt>
                <c:pt idx="12">
                  <c:v>1.8</c:v>
                </c:pt>
                <c:pt idx="13">
                  <c:v>1.9</c:v>
                </c:pt>
                <c:pt idx="14">
                  <c:v>2</c:v>
                </c:pt>
                <c:pt idx="15">
                  <c:v>2.1</c:v>
                </c:pt>
                <c:pt idx="16">
                  <c:v>2.2000000000000002</c:v>
                </c:pt>
                <c:pt idx="17">
                  <c:v>2.2999999999999998</c:v>
                </c:pt>
                <c:pt idx="18">
                  <c:v>2.4</c:v>
                </c:pt>
                <c:pt idx="19">
                  <c:v>2.5</c:v>
                </c:pt>
                <c:pt idx="20">
                  <c:v>2.6</c:v>
                </c:pt>
                <c:pt idx="21">
                  <c:v>2.7</c:v>
                </c:pt>
                <c:pt idx="22">
                  <c:v>2.8</c:v>
                </c:pt>
                <c:pt idx="23">
                  <c:v>2.9</c:v>
                </c:pt>
                <c:pt idx="24">
                  <c:v>3</c:v>
                </c:pt>
                <c:pt idx="25">
                  <c:v>3.1</c:v>
                </c:pt>
                <c:pt idx="26">
                  <c:v>3.2</c:v>
                </c:pt>
                <c:pt idx="27">
                  <c:v>3.3</c:v>
                </c:pt>
                <c:pt idx="28">
                  <c:v>3.4</c:v>
                </c:pt>
                <c:pt idx="29">
                  <c:v>3.5</c:v>
                </c:pt>
                <c:pt idx="30">
                  <c:v>3.6</c:v>
                </c:pt>
                <c:pt idx="31">
                  <c:v>3.7</c:v>
                </c:pt>
                <c:pt idx="32">
                  <c:v>3.8</c:v>
                </c:pt>
                <c:pt idx="33">
                  <c:v>3.9</c:v>
                </c:pt>
                <c:pt idx="34">
                  <c:v>4</c:v>
                </c:pt>
                <c:pt idx="35">
                  <c:v>4.0999999999999996</c:v>
                </c:pt>
                <c:pt idx="36">
                  <c:v>4.2</c:v>
                </c:pt>
                <c:pt idx="37">
                  <c:v>4.3</c:v>
                </c:pt>
                <c:pt idx="38">
                  <c:v>4.4000000000000004</c:v>
                </c:pt>
                <c:pt idx="39">
                  <c:v>4.5</c:v>
                </c:pt>
                <c:pt idx="40">
                  <c:v>4.5999999999999996</c:v>
                </c:pt>
                <c:pt idx="41">
                  <c:v>4.7</c:v>
                </c:pt>
                <c:pt idx="42">
                  <c:v>4.8</c:v>
                </c:pt>
                <c:pt idx="43">
                  <c:v>4.9000000000000004</c:v>
                </c:pt>
                <c:pt idx="44">
                  <c:v>5</c:v>
                </c:pt>
                <c:pt idx="45">
                  <c:v>5.0999999999999996</c:v>
                </c:pt>
                <c:pt idx="46">
                  <c:v>5.2</c:v>
                </c:pt>
                <c:pt idx="47">
                  <c:v>5.3</c:v>
                </c:pt>
                <c:pt idx="48">
                  <c:v>5.4</c:v>
                </c:pt>
                <c:pt idx="49">
                  <c:v>5.5</c:v>
                </c:pt>
                <c:pt idx="50">
                  <c:v>5.6</c:v>
                </c:pt>
                <c:pt idx="51">
                  <c:v>5.7</c:v>
                </c:pt>
                <c:pt idx="52">
                  <c:v>5.8</c:v>
                </c:pt>
                <c:pt idx="53">
                  <c:v>5.9</c:v>
                </c:pt>
                <c:pt idx="54">
                  <c:v>6</c:v>
                </c:pt>
                <c:pt idx="55">
                  <c:v>6.1</c:v>
                </c:pt>
                <c:pt idx="56">
                  <c:v>6.2</c:v>
                </c:pt>
                <c:pt idx="57">
                  <c:v>6.3</c:v>
                </c:pt>
                <c:pt idx="58">
                  <c:v>6.4</c:v>
                </c:pt>
                <c:pt idx="59">
                  <c:v>6.5</c:v>
                </c:pt>
                <c:pt idx="60">
                  <c:v>6.6</c:v>
                </c:pt>
                <c:pt idx="61">
                  <c:v>6.7</c:v>
                </c:pt>
                <c:pt idx="62">
                  <c:v>6.8</c:v>
                </c:pt>
                <c:pt idx="63">
                  <c:v>6.9</c:v>
                </c:pt>
                <c:pt idx="64">
                  <c:v>7</c:v>
                </c:pt>
                <c:pt idx="65">
                  <c:v>7.1</c:v>
                </c:pt>
                <c:pt idx="66">
                  <c:v>7.2</c:v>
                </c:pt>
                <c:pt idx="67">
                  <c:v>7.3</c:v>
                </c:pt>
                <c:pt idx="68">
                  <c:v>7.4</c:v>
                </c:pt>
                <c:pt idx="69">
                  <c:v>7.5</c:v>
                </c:pt>
                <c:pt idx="70">
                  <c:v>7.6</c:v>
                </c:pt>
                <c:pt idx="71">
                  <c:v>7.7</c:v>
                </c:pt>
                <c:pt idx="72">
                  <c:v>7.8</c:v>
                </c:pt>
              </c:numCache>
            </c:numRef>
          </c:xVal>
          <c:yVal>
            <c:numRef>
              <c:f>Formulae!$BI$11:$BI$91</c:f>
              <c:numCache>
                <c:formatCode>General</c:formatCode>
                <c:ptCount val="81"/>
                <c:pt idx="0">
                  <c:v>5.5356557132735738</c:v>
                </c:pt>
                <c:pt idx="1">
                  <c:v>5.1250213247694347</c:v>
                </c:pt>
                <c:pt idx="2">
                  <c:v>4.7940184742993823</c:v>
                </c:pt>
                <c:pt idx="3">
                  <c:v>4.5198439630809064</c:v>
                </c:pt>
                <c:pt idx="4">
                  <c:v>4.2879004775692984</c:v>
                </c:pt>
                <c:pt idx="5">
                  <c:v>4.088352691770635</c:v>
                </c:pt>
                <c:pt idx="6">
                  <c:v>3.9142996931697991</c:v>
                </c:pt>
                <c:pt idx="7">
                  <c:v>3.7607374998425933</c:v>
                </c:pt>
                <c:pt idx="8">
                  <c:v>3.6239373324701307</c:v>
                </c:pt>
                <c:pt idx="9">
                  <c:v>3.5010560792936962</c:v>
                </c:pt>
                <c:pt idx="10">
                  <c:v>3.3898829723106791</c:v>
                </c:pt>
                <c:pt idx="11">
                  <c:v>3.2886695419575713</c:v>
                </c:pt>
                <c:pt idx="12">
                  <c:v>3.1960123161995879</c:v>
                </c:pt>
                <c:pt idx="13">
                  <c:v>3.1107699593119031</c:v>
                </c:pt>
                <c:pt idx="14">
                  <c:v>3.0320035047422862</c:v>
                </c:pt>
                <c:pt idx="15">
                  <c:v>2.9589324414582054</c:v>
                </c:pt>
                <c:pt idx="16">
                  <c:v>2.8909019122332906</c:v>
                </c:pt>
                <c:pt idx="17">
                  <c:v>2.8273578467736655</c:v>
                </c:pt>
                <c:pt idx="18">
                  <c:v>2.7678278566367869</c:v>
                </c:pt>
                <c:pt idx="19">
                  <c:v>2.7119063778485435</c:v>
                </c:pt>
                <c:pt idx="20">
                  <c:v>2.6592429884012403</c:v>
                </c:pt>
                <c:pt idx="21">
                  <c:v>2.6095331287798653</c:v>
                </c:pt>
                <c:pt idx="22">
                  <c:v>2.5625106623847174</c:v>
                </c:pt>
                <c:pt idx="23">
                  <c:v>2.5179418596954455</c:v>
                </c:pt>
                <c:pt idx="24">
                  <c:v>2.4756204949829597</c:v>
                </c:pt>
                <c:pt idx="25">
                  <c:v>2.4353638203091239</c:v>
                </c:pt>
                <c:pt idx="26">
                  <c:v>2.3970092371496912</c:v>
                </c:pt>
                <c:pt idx="27">
                  <c:v>2.3604115271359074</c:v>
                </c:pt>
                <c:pt idx="28">
                  <c:v>2.3254405341998559</c:v>
                </c:pt>
                <c:pt idx="29">
                  <c:v>2.2919792136640966</c:v>
                </c:pt>
                <c:pt idx="30">
                  <c:v>2.2599219815404532</c:v>
                </c:pt>
                <c:pt idx="31">
                  <c:v>2.2291733109262006</c:v>
                </c:pt>
                <c:pt idx="32">
                  <c:v>2.1996465329408474</c:v>
                </c:pt>
                <c:pt idx="33">
                  <c:v>2.1712628078856415</c:v>
                </c:pt>
                <c:pt idx="34">
                  <c:v>2.1439502387846492</c:v>
                </c:pt>
                <c:pt idx="35">
                  <c:v>2.1309100505537217</c:v>
                </c:pt>
                <c:pt idx="36">
                  <c:v>2.1360512140238122</c:v>
                </c:pt>
                <c:pt idx="37">
                  <c:v>2.1410833669109461</c:v>
                </c:pt>
                <c:pt idx="38">
                  <c:v>2.1460112767626258</c:v>
                </c:pt>
                <c:pt idx="39">
                  <c:v>2.1508394000245361</c:v>
                </c:pt>
                <c:pt idx="40">
                  <c:v>2.1555719087418188</c:v>
                </c:pt>
                <c:pt idx="41">
                  <c:v>2.1602127144428942</c:v>
                </c:pt>
                <c:pt idx="42">
                  <c:v>2.1647654895562534</c:v>
                </c:pt>
                <c:pt idx="43">
                  <c:v>2.1692336866607316</c:v>
                </c:pt>
                <c:pt idx="44">
                  <c:v>2.1736205558278319</c:v>
                </c:pt>
                <c:pt idx="45">
                  <c:v>2.1779291602792812</c:v>
                </c:pt>
                <c:pt idx="46">
                  <c:v>2.1821623905530663</c:v>
                </c:pt>
                <c:pt idx="47">
                  <c:v>2.186322977345784</c:v>
                </c:pt>
                <c:pt idx="48">
                  <c:v>2.1904135031774272</c:v>
                </c:pt>
                <c:pt idx="49">
                  <c:v>2.1944364130062604</c:v>
                </c:pt>
                <c:pt idx="50">
                  <c:v>2.1983940239054989</c:v>
                </c:pt>
                <c:pt idx="51">
                  <c:v>2.2022885338998819</c:v>
                </c:pt>
                <c:pt idx="52">
                  <c:v>2.2061220300484319</c:v>
                </c:pt>
                <c:pt idx="53">
                  <c:v>2.2098964958495078</c:v>
                </c:pt>
                <c:pt idx="54">
                  <c:v>2.2136138180354124</c:v>
                </c:pt>
                <c:pt idx="55">
                  <c:v>2.2172757928161606</c:v>
                </c:pt>
                <c:pt idx="56">
                  <c:v>2.2208841316252941</c:v>
                </c:pt>
                <c:pt idx="57">
                  <c:v>2.2244404664147952</c:v>
                </c:pt>
                <c:pt idx="58">
                  <c:v>2.2279463545410465</c:v>
                </c:pt>
                <c:pt idx="59">
                  <c:v>2.231403283279259</c:v>
                </c:pt>
                <c:pt idx="60">
                  <c:v>2.234812673999889</c:v>
                </c:pt>
                <c:pt idx="61">
                  <c:v>2.2381758860370398</c:v>
                </c:pt>
                <c:pt idx="62">
                  <c:v>2.2414942202758055</c:v>
                </c:pt>
                <c:pt idx="63">
                  <c:v>2.2447689224827871</c:v>
                </c:pt>
                <c:pt idx="64">
                  <c:v>2.2480011864015941</c:v>
                </c:pt>
                <c:pt idx="65">
                  <c:v>2.251192156633024</c:v>
                </c:pt>
                <c:pt idx="66">
                  <c:v>2.2543429313176961</c:v>
                </c:pt>
                <c:pt idx="67">
                  <c:v>2.2574545646372366</c:v>
                </c:pt>
                <c:pt idx="68">
                  <c:v>2.2605280691485801</c:v>
                </c:pt>
                <c:pt idx="69">
                  <c:v>2.2635644179646288</c:v>
                </c:pt>
                <c:pt idx="70">
                  <c:v>2.2665645467932727</c:v>
                </c:pt>
                <c:pt idx="71">
                  <c:v>2.2695293558457093</c:v>
                </c:pt>
                <c:pt idx="72">
                  <c:v>2.2724597116240193</c:v>
                </c:pt>
                <c:pt idx="73">
                  <c:v>2.2753564485970807</c:v>
                </c:pt>
                <c:pt idx="74">
                  <c:v>2.2782203707731119</c:v>
                </c:pt>
                <c:pt idx="75">
                  <c:v>2.2810522531764286</c:v>
                </c:pt>
                <c:pt idx="76">
                  <c:v>2.28385284323535</c:v>
                </c:pt>
                <c:pt idx="77">
                  <c:v>2.2866228620876177</c:v>
                </c:pt>
                <c:pt idx="78">
                  <c:v>2.2893630058091539</c:v>
                </c:pt>
                <c:pt idx="79">
                  <c:v>2.2920739465715227</c:v>
                </c:pt>
                <c:pt idx="80">
                  <c:v>2.2947563337330088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B43-4444-8458-FEF7AFCE9BEC}"/>
            </c:ext>
          </c:extLst>
        </c:ser>
        <c:ser>
          <c:idx val="26"/>
          <c:order val="26"/>
          <c:tx>
            <c:v>cs=0.99</c:v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Formulae!$BF$34:$BF$60</c:f>
              <c:numCache>
                <c:formatCode>General</c:formatCode>
                <c:ptCount val="27"/>
                <c:pt idx="0">
                  <c:v>2.9</c:v>
                </c:pt>
                <c:pt idx="1">
                  <c:v>3</c:v>
                </c:pt>
                <c:pt idx="2">
                  <c:v>3.1</c:v>
                </c:pt>
                <c:pt idx="3">
                  <c:v>3.2</c:v>
                </c:pt>
                <c:pt idx="4">
                  <c:v>3.3</c:v>
                </c:pt>
                <c:pt idx="5">
                  <c:v>3.4</c:v>
                </c:pt>
                <c:pt idx="6">
                  <c:v>3.5</c:v>
                </c:pt>
                <c:pt idx="7">
                  <c:v>3.6</c:v>
                </c:pt>
                <c:pt idx="8">
                  <c:v>3.7</c:v>
                </c:pt>
                <c:pt idx="9">
                  <c:v>3.8</c:v>
                </c:pt>
                <c:pt idx="10">
                  <c:v>3.9</c:v>
                </c:pt>
                <c:pt idx="11">
                  <c:v>4</c:v>
                </c:pt>
                <c:pt idx="12">
                  <c:v>4.0999999999999996</c:v>
                </c:pt>
                <c:pt idx="13">
                  <c:v>4.2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4.5</c:v>
                </c:pt>
                <c:pt idx="17">
                  <c:v>4.5999999999999996</c:v>
                </c:pt>
                <c:pt idx="18">
                  <c:v>4.7</c:v>
                </c:pt>
                <c:pt idx="19">
                  <c:v>4.8</c:v>
                </c:pt>
                <c:pt idx="20">
                  <c:v>4.9000000000000004</c:v>
                </c:pt>
                <c:pt idx="21">
                  <c:v>5</c:v>
                </c:pt>
                <c:pt idx="22">
                  <c:v>5.0999999999999996</c:v>
                </c:pt>
                <c:pt idx="23">
                  <c:v>5.2</c:v>
                </c:pt>
                <c:pt idx="24">
                  <c:v>5.3</c:v>
                </c:pt>
                <c:pt idx="25">
                  <c:v>5.4</c:v>
                </c:pt>
                <c:pt idx="26">
                  <c:v>5.5</c:v>
                </c:pt>
              </c:numCache>
            </c:numRef>
          </c:xVal>
          <c:yVal>
            <c:numRef>
              <c:f>Formulae!$BJ$34:$BJ$60</c:f>
              <c:numCache>
                <c:formatCode>General</c:formatCode>
                <c:ptCount val="27"/>
                <c:pt idx="0">
                  <c:v>2.5209960279962829</c:v>
                </c:pt>
                <c:pt idx="1">
                  <c:v>2.5295570991884109</c:v>
                </c:pt>
                <c:pt idx="2">
                  <c:v>2.5378650855249494</c:v>
                </c:pt>
                <c:pt idx="3">
                  <c:v>2.5459352809524645</c:v>
                </c:pt>
                <c:pt idx="4">
                  <c:v>2.5537816121376515</c:v>
                </c:pt>
                <c:pt idx="5">
                  <c:v>2.5614167979492395</c:v>
                </c:pt>
                <c:pt idx="6">
                  <c:v>2.5688524862448041</c:v>
                </c:pt>
                <c:pt idx="7">
                  <c:v>2.576099371741754</c:v>
                </c:pt>
                <c:pt idx="8">
                  <c:v>2.5831672980358977</c:v>
                </c:pt>
                <c:pt idx="9">
                  <c:v>2.5900653462662691</c:v>
                </c:pt>
                <c:pt idx="10">
                  <c:v>2.5968019124762387</c:v>
                </c:pt>
                <c:pt idx="11">
                  <c:v>2.6033847753621981</c:v>
                </c:pt>
                <c:pt idx="12">
                  <c:v>2.6098211558124618</c:v>
                </c:pt>
                <c:pt idx="13">
                  <c:v>2.6161177694054412</c:v>
                </c:pt>
                <c:pt idx="14">
                  <c:v>2.6222808728460167</c:v>
                </c:pt>
                <c:pt idx="15">
                  <c:v>2.6283163051635414</c:v>
                </c:pt>
                <c:pt idx="16">
                  <c:v>2.6342295243670124</c:v>
                </c:pt>
                <c:pt idx="17">
                  <c:v>2.6400256401473206</c:v>
                </c:pt>
                <c:pt idx="18">
                  <c:v>2.6457094431288377</c:v>
                </c:pt>
                <c:pt idx="19">
                  <c:v>2.6512854310995233</c:v>
                </c:pt>
                <c:pt idx="20">
                  <c:v>2.6567578325875996</c:v>
                </c:pt>
                <c:pt idx="21">
                  <c:v>2.6621306281014721</c:v>
                </c:pt>
                <c:pt idx="22">
                  <c:v>2.6674075693062393</c:v>
                </c:pt>
                <c:pt idx="23">
                  <c:v>2.6725921963734773</c:v>
                </c:pt>
                <c:pt idx="24">
                  <c:v>2.6776878537098376</c:v>
                </c:pt>
                <c:pt idx="25">
                  <c:v>2.6826977042434379</c:v>
                </c:pt>
                <c:pt idx="26">
                  <c:v>2.6876247424243722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FB43-4444-8458-FEF7AFCE9BEC}"/>
            </c:ext>
          </c:extLst>
        </c:ser>
        <c:ser>
          <c:idx val="32"/>
          <c:order val="28"/>
          <c:tx>
            <c:v>P=0.1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Formulae!$BF$11:$BF$21</c:f>
              <c:numCache>
                <c:formatCode>General</c:formatCode>
                <c:ptCount val="11"/>
                <c:pt idx="0">
                  <c:v>0.6</c:v>
                </c:pt>
                <c:pt idx="1">
                  <c:v>0.7</c:v>
                </c:pt>
                <c:pt idx="2">
                  <c:v>0.8</c:v>
                </c:pt>
                <c:pt idx="3">
                  <c:v>0.9</c:v>
                </c:pt>
                <c:pt idx="4">
                  <c:v>1</c:v>
                </c:pt>
                <c:pt idx="5">
                  <c:v>1.1000000000000001</c:v>
                </c:pt>
                <c:pt idx="6">
                  <c:v>1.2</c:v>
                </c:pt>
                <c:pt idx="7">
                  <c:v>1.3</c:v>
                </c:pt>
                <c:pt idx="8">
                  <c:v>1.4</c:v>
                </c:pt>
                <c:pt idx="9">
                  <c:v>1.5</c:v>
                </c:pt>
                <c:pt idx="10">
                  <c:v>1.6</c:v>
                </c:pt>
              </c:numCache>
            </c:numRef>
          </c:xVal>
          <c:yVal>
            <c:numRef>
              <c:f>Formulae!$BI$11:$BI$21</c:f>
              <c:numCache>
                <c:formatCode>General</c:formatCode>
                <c:ptCount val="11"/>
                <c:pt idx="0">
                  <c:v>5.5356557132735738</c:v>
                </c:pt>
                <c:pt idx="1">
                  <c:v>5.1250213247694347</c:v>
                </c:pt>
                <c:pt idx="2">
                  <c:v>4.7940184742993823</c:v>
                </c:pt>
                <c:pt idx="3">
                  <c:v>4.5198439630809064</c:v>
                </c:pt>
                <c:pt idx="4">
                  <c:v>4.2879004775692984</c:v>
                </c:pt>
                <c:pt idx="5">
                  <c:v>4.088352691770635</c:v>
                </c:pt>
                <c:pt idx="6">
                  <c:v>3.9142996931697991</c:v>
                </c:pt>
                <c:pt idx="7">
                  <c:v>3.7607374998425933</c:v>
                </c:pt>
                <c:pt idx="8">
                  <c:v>3.6239373324701307</c:v>
                </c:pt>
                <c:pt idx="9">
                  <c:v>3.5010560792936962</c:v>
                </c:pt>
                <c:pt idx="10">
                  <c:v>3.3898829723106791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FB43-4444-8458-FEF7AFCE9BEC}"/>
            </c:ext>
          </c:extLst>
        </c:ser>
        <c:ser>
          <c:idx val="28"/>
          <c:order val="29"/>
          <c:tx>
            <c:v>P=0.5</c:v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Formulae!$BF$18:$BF$91</c:f>
              <c:numCache>
                <c:formatCode>General</c:formatCode>
                <c:ptCount val="74"/>
                <c:pt idx="0">
                  <c:v>1.3</c:v>
                </c:pt>
                <c:pt idx="1">
                  <c:v>1.4</c:v>
                </c:pt>
                <c:pt idx="2">
                  <c:v>1.5</c:v>
                </c:pt>
                <c:pt idx="3">
                  <c:v>1.6</c:v>
                </c:pt>
                <c:pt idx="4">
                  <c:v>1.7</c:v>
                </c:pt>
                <c:pt idx="5">
                  <c:v>1.8</c:v>
                </c:pt>
                <c:pt idx="6">
                  <c:v>1.9</c:v>
                </c:pt>
                <c:pt idx="7">
                  <c:v>2</c:v>
                </c:pt>
                <c:pt idx="8">
                  <c:v>2.1</c:v>
                </c:pt>
                <c:pt idx="9">
                  <c:v>2.2000000000000002</c:v>
                </c:pt>
                <c:pt idx="10">
                  <c:v>2.2999999999999998</c:v>
                </c:pt>
                <c:pt idx="11">
                  <c:v>2.4</c:v>
                </c:pt>
                <c:pt idx="12">
                  <c:v>2.5</c:v>
                </c:pt>
                <c:pt idx="13">
                  <c:v>2.6</c:v>
                </c:pt>
                <c:pt idx="14">
                  <c:v>2.7</c:v>
                </c:pt>
                <c:pt idx="15">
                  <c:v>2.8</c:v>
                </c:pt>
                <c:pt idx="16">
                  <c:v>2.9</c:v>
                </c:pt>
                <c:pt idx="17">
                  <c:v>3</c:v>
                </c:pt>
                <c:pt idx="18">
                  <c:v>3.1</c:v>
                </c:pt>
                <c:pt idx="19">
                  <c:v>3.2</c:v>
                </c:pt>
                <c:pt idx="20">
                  <c:v>3.3</c:v>
                </c:pt>
                <c:pt idx="21">
                  <c:v>3.4</c:v>
                </c:pt>
                <c:pt idx="22">
                  <c:v>3.5</c:v>
                </c:pt>
                <c:pt idx="23">
                  <c:v>3.6</c:v>
                </c:pt>
                <c:pt idx="24">
                  <c:v>3.7</c:v>
                </c:pt>
                <c:pt idx="25">
                  <c:v>3.8</c:v>
                </c:pt>
                <c:pt idx="26">
                  <c:v>3.9</c:v>
                </c:pt>
                <c:pt idx="27">
                  <c:v>4</c:v>
                </c:pt>
                <c:pt idx="28">
                  <c:v>4.0999999999999996</c:v>
                </c:pt>
                <c:pt idx="29">
                  <c:v>4.2</c:v>
                </c:pt>
                <c:pt idx="30">
                  <c:v>4.3</c:v>
                </c:pt>
                <c:pt idx="31">
                  <c:v>4.4000000000000004</c:v>
                </c:pt>
                <c:pt idx="32">
                  <c:v>4.5</c:v>
                </c:pt>
                <c:pt idx="33">
                  <c:v>4.5999999999999996</c:v>
                </c:pt>
                <c:pt idx="34">
                  <c:v>4.7</c:v>
                </c:pt>
                <c:pt idx="35">
                  <c:v>4.8</c:v>
                </c:pt>
                <c:pt idx="36">
                  <c:v>4.9000000000000004</c:v>
                </c:pt>
                <c:pt idx="37">
                  <c:v>5</c:v>
                </c:pt>
                <c:pt idx="38">
                  <c:v>5.0999999999999996</c:v>
                </c:pt>
                <c:pt idx="39">
                  <c:v>5.2</c:v>
                </c:pt>
                <c:pt idx="40">
                  <c:v>5.3</c:v>
                </c:pt>
                <c:pt idx="41">
                  <c:v>5.4</c:v>
                </c:pt>
                <c:pt idx="42">
                  <c:v>5.5</c:v>
                </c:pt>
                <c:pt idx="43">
                  <c:v>5.6</c:v>
                </c:pt>
                <c:pt idx="44">
                  <c:v>5.7</c:v>
                </c:pt>
                <c:pt idx="45">
                  <c:v>5.8</c:v>
                </c:pt>
                <c:pt idx="46">
                  <c:v>5.9</c:v>
                </c:pt>
                <c:pt idx="47">
                  <c:v>6</c:v>
                </c:pt>
                <c:pt idx="48">
                  <c:v>6.1</c:v>
                </c:pt>
                <c:pt idx="49">
                  <c:v>6.2</c:v>
                </c:pt>
                <c:pt idx="50">
                  <c:v>6.3</c:v>
                </c:pt>
                <c:pt idx="51">
                  <c:v>6.4</c:v>
                </c:pt>
                <c:pt idx="52">
                  <c:v>6.5</c:v>
                </c:pt>
                <c:pt idx="53">
                  <c:v>6.6</c:v>
                </c:pt>
                <c:pt idx="54">
                  <c:v>6.7</c:v>
                </c:pt>
                <c:pt idx="55">
                  <c:v>6.8</c:v>
                </c:pt>
                <c:pt idx="56">
                  <c:v>6.9</c:v>
                </c:pt>
                <c:pt idx="57">
                  <c:v>7</c:v>
                </c:pt>
                <c:pt idx="58">
                  <c:v>7.1</c:v>
                </c:pt>
                <c:pt idx="59">
                  <c:v>7.2</c:v>
                </c:pt>
                <c:pt idx="60">
                  <c:v>7.3</c:v>
                </c:pt>
                <c:pt idx="61">
                  <c:v>7.4</c:v>
                </c:pt>
                <c:pt idx="62">
                  <c:v>7.5</c:v>
                </c:pt>
                <c:pt idx="63">
                  <c:v>7.6</c:v>
                </c:pt>
                <c:pt idx="64">
                  <c:v>7.7</c:v>
                </c:pt>
                <c:pt idx="65">
                  <c:v>7.8</c:v>
                </c:pt>
                <c:pt idx="66">
                  <c:v>7.9</c:v>
                </c:pt>
                <c:pt idx="67">
                  <c:v>8</c:v>
                </c:pt>
                <c:pt idx="68">
                  <c:v>8.1</c:v>
                </c:pt>
                <c:pt idx="69">
                  <c:v>8.1999999999999993</c:v>
                </c:pt>
                <c:pt idx="70">
                  <c:v>8.3000000000000007</c:v>
                </c:pt>
                <c:pt idx="71">
                  <c:v>8.4</c:v>
                </c:pt>
                <c:pt idx="72">
                  <c:v>8.5</c:v>
                </c:pt>
                <c:pt idx="73">
                  <c:v>8.6</c:v>
                </c:pt>
              </c:numCache>
            </c:numRef>
          </c:xVal>
          <c:yVal>
            <c:numRef>
              <c:f>Formulae!$BK$18:$BK$91</c:f>
              <c:numCache>
                <c:formatCode>General</c:formatCode>
                <c:ptCount val="74"/>
                <c:pt idx="0">
                  <c:v>5.0244395027442712</c:v>
                </c:pt>
                <c:pt idx="1">
                  <c:v>4.841671052418504</c:v>
                </c:pt>
                <c:pt idx="2">
                  <c:v>4.6774986201144042</c:v>
                </c:pt>
                <c:pt idx="3">
                  <c:v>4.5289685644028141</c:v>
                </c:pt>
                <c:pt idx="4">
                  <c:v>4.3937448861493609</c:v>
                </c:pt>
                <c:pt idx="5">
                  <c:v>4.2699525115599108</c:v>
                </c:pt>
                <c:pt idx="6">
                  <c:v>4.1560665875167055</c:v>
                </c:pt>
                <c:pt idx="7">
                  <c:v>4.050832631185731</c:v>
                </c:pt>
                <c:pt idx="8">
                  <c:v>3.9532078602764531</c:v>
                </c:pt>
                <c:pt idx="9">
                  <c:v>3.8623173691308823</c:v>
                </c:pt>
                <c:pt idx="10">
                  <c:v>3.7774209059574564</c:v>
                </c:pt>
                <c:pt idx="11">
                  <c:v>3.6978873479640497</c:v>
                </c:pt>
                <c:pt idx="12">
                  <c:v>3.6231748515222515</c:v>
                </c:pt>
                <c:pt idx="13">
                  <c:v>3.5528152440520384</c:v>
                </c:pt>
                <c:pt idx="14">
                  <c:v>3.4864016264124236</c:v>
                </c:pt>
                <c:pt idx="15">
                  <c:v>3.4235784334397321</c:v>
                </c:pt>
                <c:pt idx="16">
                  <c:v>3.3640333966400711</c:v>
                </c:pt>
                <c:pt idx="17">
                  <c:v>3.3074909932736141</c:v>
                </c:pt>
                <c:pt idx="18">
                  <c:v>3.2537070675173467</c:v>
                </c:pt>
                <c:pt idx="19">
                  <c:v>3.2024643836699336</c:v>
                </c:pt>
                <c:pt idx="20">
                  <c:v>3.1535689263531355</c:v>
                </c:pt>
                <c:pt idx="21">
                  <c:v>3.1068468037999284</c:v>
                </c:pt>
                <c:pt idx="22">
                  <c:v>3.0621416413893923</c:v>
                </c:pt>
                <c:pt idx="23">
                  <c:v>3.0193123762685432</c:v>
                </c:pt>
                <c:pt idx="24">
                  <c:v>2.9782313821024822</c:v>
                </c:pt>
                <c:pt idx="25">
                  <c:v>2.9387828670958962</c:v>
                </c:pt>
                <c:pt idx="26">
                  <c:v>2.9008614994363944</c:v>
                </c:pt>
                <c:pt idx="27">
                  <c:v>2.8643712229631753</c:v>
                </c:pt>
                <c:pt idx="28">
                  <c:v>2.8292242327121091</c:v>
                </c:pt>
                <c:pt idx="29">
                  <c:v>2.7953400854414419</c:v>
                </c:pt>
                <c:pt idx="30">
                  <c:v>2.762644924610953</c:v>
                </c:pt>
                <c:pt idx="31">
                  <c:v>2.7310708028070327</c:v>
                </c:pt>
                <c:pt idx="32">
                  <c:v>2.7577666804749201</c:v>
                </c:pt>
                <c:pt idx="33">
                  <c:v>2.788240165572911</c:v>
                </c:pt>
                <c:pt idx="34">
                  <c:v>2.8183841785481354</c:v>
                </c:pt>
                <c:pt idx="35">
                  <c:v>2.8482091803213541</c:v>
                </c:pt>
                <c:pt idx="36">
                  <c:v>2.8777250896920701</c:v>
                </c:pt>
                <c:pt idx="37">
                  <c:v>2.9069413218741835</c:v>
                </c:pt>
                <c:pt idx="38">
                  <c:v>2.9358668235797101</c:v>
                </c:pt>
                <c:pt idx="39">
                  <c:v>2.9645101050211333</c:v>
                </c:pt>
                <c:pt idx="40">
                  <c:v>2.9928792691568433</c:v>
                </c:pt>
                <c:pt idx="41">
                  <c:v>3.0209820384645116</c:v>
                </c:pt>
                <c:pt idx="42">
                  <c:v>3.0488257794930802</c:v>
                </c:pt>
                <c:pt idx="43">
                  <c:v>3.0764175254145818</c:v>
                </c:pt>
                <c:pt idx="44">
                  <c:v>3.1037639967713995</c:v>
                </c:pt>
                <c:pt idx="45">
                  <c:v>3.1308716205923814</c:v>
                </c:pt>
                <c:pt idx="46">
                  <c:v>3.1577465480318643</c:v>
                </c:pt>
                <c:pt idx="47">
                  <c:v>3.1843946706687518</c:v>
                </c:pt>
                <c:pt idx="48">
                  <c:v>3.2108216355879908</c:v>
                </c:pt>
                <c:pt idx="49">
                  <c:v>3.2370328593538145</c:v>
                </c:pt>
                <c:pt idx="50">
                  <c:v>3.2630335409726832</c:v>
                </c:pt>
                <c:pt idx="51">
                  <c:v>3.2888286739337942</c:v>
                </c:pt>
                <c:pt idx="52">
                  <c:v>3.3144230574061471</c:v>
                </c:pt>
                <c:pt idx="53">
                  <c:v>3.3398213066632629</c:v>
                </c:pt>
                <c:pt idx="54">
                  <c:v>3.365027862799697</c:v>
                </c:pt>
                <c:pt idx="55">
                  <c:v>3.3900470017972744</c:v>
                </c:pt>
                <c:pt idx="56">
                  <c:v>3.4148828429934581</c:v>
                </c:pt>
                <c:pt idx="57">
                  <c:v>3.439539356999346</c:v>
                </c:pt>
                <c:pt idx="58">
                  <c:v>3.4640203731103929</c:v>
                </c:pt>
                <c:pt idx="59">
                  <c:v>3.4883295862490202</c:v>
                </c:pt>
                <c:pt idx="60">
                  <c:v>3.5124705634747535</c:v>
                </c:pt>
                <c:pt idx="61">
                  <c:v>3.5364467500943717</c:v>
                </c:pt>
                <c:pt idx="62">
                  <c:v>3.5602614754016928</c:v>
                </c:pt>
                <c:pt idx="63">
                  <c:v>3.5839179580740721</c:v>
                </c:pt>
                <c:pt idx="64">
                  <c:v>3.6074193112503878</c:v>
                </c:pt>
                <c:pt idx="65">
                  <c:v>3.6307685473131737</c:v>
                </c:pt>
                <c:pt idx="66">
                  <c:v>3.6539685823957226</c:v>
                </c:pt>
                <c:pt idx="67">
                  <c:v>3.6770222406332276</c:v>
                </c:pt>
                <c:pt idx="68">
                  <c:v>3.6999322581755187</c:v>
                </c:pt>
                <c:pt idx="69">
                  <c:v>3.7227012869775331</c:v>
                </c:pt>
                <c:pt idx="70">
                  <c:v>3.745331898382382</c:v>
                </c:pt>
                <c:pt idx="71">
                  <c:v>3.7678265865107128</c:v>
                </c:pt>
                <c:pt idx="72">
                  <c:v>3.7901877714690286</c:v>
                </c:pt>
                <c:pt idx="73">
                  <c:v>3.8124178023886306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FB43-4444-8458-FEF7AFCE9BEC}"/>
            </c:ext>
          </c:extLst>
        </c:ser>
        <c:ser>
          <c:idx val="29"/>
          <c:order val="30"/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Formulae!$BF$36:$BF$50</c:f>
              <c:numCache>
                <c:formatCode>General</c:formatCode>
                <c:ptCount val="15"/>
                <c:pt idx="0">
                  <c:v>3.1</c:v>
                </c:pt>
                <c:pt idx="1">
                  <c:v>3.2</c:v>
                </c:pt>
                <c:pt idx="2">
                  <c:v>3.3</c:v>
                </c:pt>
                <c:pt idx="3">
                  <c:v>3.4</c:v>
                </c:pt>
                <c:pt idx="4">
                  <c:v>3.5</c:v>
                </c:pt>
                <c:pt idx="5">
                  <c:v>3.6</c:v>
                </c:pt>
                <c:pt idx="6">
                  <c:v>3.7</c:v>
                </c:pt>
                <c:pt idx="7">
                  <c:v>3.8</c:v>
                </c:pt>
                <c:pt idx="8">
                  <c:v>3.9</c:v>
                </c:pt>
                <c:pt idx="9">
                  <c:v>4</c:v>
                </c:pt>
                <c:pt idx="10">
                  <c:v>4.0999999999999996</c:v>
                </c:pt>
                <c:pt idx="11">
                  <c:v>4.2</c:v>
                </c:pt>
                <c:pt idx="12">
                  <c:v>4.3</c:v>
                </c:pt>
                <c:pt idx="13">
                  <c:v>4.4000000000000004</c:v>
                </c:pt>
                <c:pt idx="14">
                  <c:v>4.5</c:v>
                </c:pt>
              </c:numCache>
            </c:numRef>
          </c:xVal>
          <c:yVal>
            <c:numRef>
              <c:f>Formulae!$BM$36:$BM$50</c:f>
              <c:numCache>
                <c:formatCode>General</c:formatCode>
                <c:ptCount val="15"/>
                <c:pt idx="0">
                  <c:v>3.2537070675173467</c:v>
                </c:pt>
                <c:pt idx="1">
                  <c:v>3.2888286739337942</c:v>
                </c:pt>
                <c:pt idx="2">
                  <c:v>3.3398213066632625</c:v>
                </c:pt>
                <c:pt idx="3">
                  <c:v>3.3900470017972744</c:v>
                </c:pt>
                <c:pt idx="4">
                  <c:v>3.439539356999346</c:v>
                </c:pt>
                <c:pt idx="5">
                  <c:v>3.4883295862490198</c:v>
                </c:pt>
                <c:pt idx="6">
                  <c:v>3.5364467500943717</c:v>
                </c:pt>
                <c:pt idx="7">
                  <c:v>3.5839179580740721</c:v>
                </c:pt>
                <c:pt idx="8">
                  <c:v>3.6307685473131737</c:v>
                </c:pt>
                <c:pt idx="9">
                  <c:v>3.6770222406332271</c:v>
                </c:pt>
                <c:pt idx="10">
                  <c:v>3.7227012869775327</c:v>
                </c:pt>
                <c:pt idx="11">
                  <c:v>3.7678265865107128</c:v>
                </c:pt>
                <c:pt idx="12">
                  <c:v>3.8124178023886302</c:v>
                </c:pt>
                <c:pt idx="13">
                  <c:v>3.8564934608945651</c:v>
                </c:pt>
                <c:pt idx="14">
                  <c:v>3.9000710413882618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FB43-4444-8458-FEF7AFCE9BEC}"/>
            </c:ext>
          </c:extLst>
        </c:ser>
        <c:ser>
          <c:idx val="30"/>
          <c:order val="31"/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Formulae!$BF$43:$BF$70</c:f>
              <c:numCache>
                <c:formatCode>General</c:formatCode>
                <c:ptCount val="28"/>
                <c:pt idx="0">
                  <c:v>3.8</c:v>
                </c:pt>
                <c:pt idx="1">
                  <c:v>3.9</c:v>
                </c:pt>
                <c:pt idx="2">
                  <c:v>4</c:v>
                </c:pt>
                <c:pt idx="3">
                  <c:v>4.0999999999999996</c:v>
                </c:pt>
                <c:pt idx="4">
                  <c:v>4.2</c:v>
                </c:pt>
                <c:pt idx="5">
                  <c:v>4.3</c:v>
                </c:pt>
                <c:pt idx="6">
                  <c:v>4.4000000000000004</c:v>
                </c:pt>
                <c:pt idx="7">
                  <c:v>4.5</c:v>
                </c:pt>
                <c:pt idx="8">
                  <c:v>4.5999999999999996</c:v>
                </c:pt>
                <c:pt idx="9">
                  <c:v>4.7</c:v>
                </c:pt>
                <c:pt idx="10">
                  <c:v>4.8</c:v>
                </c:pt>
                <c:pt idx="11">
                  <c:v>4.9000000000000004</c:v>
                </c:pt>
                <c:pt idx="12">
                  <c:v>5</c:v>
                </c:pt>
                <c:pt idx="13">
                  <c:v>5.0999999999999996</c:v>
                </c:pt>
                <c:pt idx="14">
                  <c:v>5.2</c:v>
                </c:pt>
                <c:pt idx="15">
                  <c:v>5.3</c:v>
                </c:pt>
                <c:pt idx="16">
                  <c:v>5.4</c:v>
                </c:pt>
                <c:pt idx="17">
                  <c:v>5.5</c:v>
                </c:pt>
                <c:pt idx="18">
                  <c:v>5.6</c:v>
                </c:pt>
                <c:pt idx="19">
                  <c:v>5.7</c:v>
                </c:pt>
                <c:pt idx="20">
                  <c:v>5.8</c:v>
                </c:pt>
                <c:pt idx="21">
                  <c:v>5.9</c:v>
                </c:pt>
                <c:pt idx="22">
                  <c:v>6</c:v>
                </c:pt>
                <c:pt idx="23">
                  <c:v>6.1</c:v>
                </c:pt>
                <c:pt idx="24">
                  <c:v>6.2</c:v>
                </c:pt>
                <c:pt idx="25">
                  <c:v>6.3</c:v>
                </c:pt>
                <c:pt idx="26">
                  <c:v>6.4</c:v>
                </c:pt>
                <c:pt idx="27">
                  <c:v>6.5</c:v>
                </c:pt>
              </c:numCache>
            </c:numRef>
          </c:xVal>
          <c:yVal>
            <c:numRef>
              <c:f>Formulae!$BL$43:$BL$70</c:f>
              <c:numCache>
                <c:formatCode>General</c:formatCode>
                <c:ptCount val="28"/>
                <c:pt idx="0">
                  <c:v>2.9387828670958962</c:v>
                </c:pt>
                <c:pt idx="1">
                  <c:v>2.9645101050211333</c:v>
                </c:pt>
                <c:pt idx="2">
                  <c:v>3.0022760874722367</c:v>
                </c:pt>
                <c:pt idx="3">
                  <c:v>3.0395728726324016</c:v>
                </c:pt>
                <c:pt idx="4">
                  <c:v>3.0764175254145827</c:v>
                </c:pt>
                <c:pt idx="5">
                  <c:v>3.112826100718312</c:v>
                </c:pt>
                <c:pt idx="6">
                  <c:v>3.1488137251905459</c:v>
                </c:pt>
                <c:pt idx="7">
                  <c:v>3.1843946706687523</c:v>
                </c:pt>
                <c:pt idx="8">
                  <c:v>3.2195824203176944</c:v>
                </c:pt>
                <c:pt idx="9">
                  <c:v>3.2543897283290968</c:v>
                </c:pt>
                <c:pt idx="10">
                  <c:v>3.2888286739337942</c:v>
                </c:pt>
                <c:pt idx="11">
                  <c:v>3.3229107103749134</c:v>
                </c:pt>
                <c:pt idx="12">
                  <c:v>3.3566467094050134</c:v>
                </c:pt>
                <c:pt idx="13">
                  <c:v>3.3900470017972744</c:v>
                </c:pt>
                <c:pt idx="14">
                  <c:v>3.4231214142986346</c:v>
                </c:pt>
                <c:pt idx="15">
                  <c:v>3.4558793033995081</c:v>
                </c:pt>
                <c:pt idx="16">
                  <c:v>3.4883295862490207</c:v>
                </c:pt>
                <c:pt idx="17">
                  <c:v>3.5204807690052013</c:v>
                </c:pt>
                <c:pt idx="18">
                  <c:v>3.5523409728755828</c:v>
                </c:pt>
                <c:pt idx="19">
                  <c:v>3.583917958074073</c:v>
                </c:pt>
                <c:pt idx="20">
                  <c:v>3.615219145894343</c:v>
                </c:pt>
                <c:pt idx="21">
                  <c:v>3.6462516390776174</c:v>
                </c:pt>
                <c:pt idx="22">
                  <c:v>3.6770222406332276</c:v>
                </c:pt>
                <c:pt idx="23">
                  <c:v>3.7075374712532025</c:v>
                </c:pt>
                <c:pt idx="24">
                  <c:v>3.7378035854471783</c:v>
                </c:pt>
                <c:pt idx="25">
                  <c:v>3.7678265865107132</c:v>
                </c:pt>
                <c:pt idx="26">
                  <c:v>3.7976122404284727</c:v>
                </c:pt>
                <c:pt idx="27">
                  <c:v>3.8271660888034833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FB43-4444-8458-FEF7AFCE9BEC}"/>
            </c:ext>
          </c:extLst>
        </c:ser>
        <c:ser>
          <c:idx val="31"/>
          <c:order val="32"/>
          <c:tx>
            <c:v>P=0.6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Formulae!$BF$23:$BF$70</c:f>
              <c:numCache>
                <c:formatCode>General</c:formatCode>
                <c:ptCount val="48"/>
                <c:pt idx="0">
                  <c:v>1.8</c:v>
                </c:pt>
                <c:pt idx="1">
                  <c:v>1.9</c:v>
                </c:pt>
                <c:pt idx="2">
                  <c:v>2</c:v>
                </c:pt>
                <c:pt idx="3">
                  <c:v>2.1</c:v>
                </c:pt>
                <c:pt idx="4">
                  <c:v>2.2000000000000002</c:v>
                </c:pt>
                <c:pt idx="5">
                  <c:v>2.2999999999999998</c:v>
                </c:pt>
                <c:pt idx="6">
                  <c:v>2.4</c:v>
                </c:pt>
                <c:pt idx="7">
                  <c:v>2.5</c:v>
                </c:pt>
                <c:pt idx="8">
                  <c:v>2.6</c:v>
                </c:pt>
                <c:pt idx="9">
                  <c:v>2.7</c:v>
                </c:pt>
                <c:pt idx="10">
                  <c:v>2.8</c:v>
                </c:pt>
                <c:pt idx="11">
                  <c:v>2.9</c:v>
                </c:pt>
                <c:pt idx="12">
                  <c:v>3</c:v>
                </c:pt>
                <c:pt idx="13">
                  <c:v>3.1</c:v>
                </c:pt>
                <c:pt idx="14">
                  <c:v>3.2</c:v>
                </c:pt>
                <c:pt idx="15">
                  <c:v>3.3</c:v>
                </c:pt>
                <c:pt idx="16">
                  <c:v>3.4</c:v>
                </c:pt>
                <c:pt idx="17">
                  <c:v>3.5</c:v>
                </c:pt>
                <c:pt idx="18">
                  <c:v>3.6</c:v>
                </c:pt>
                <c:pt idx="19">
                  <c:v>3.7</c:v>
                </c:pt>
                <c:pt idx="20">
                  <c:v>3.8</c:v>
                </c:pt>
                <c:pt idx="21">
                  <c:v>3.9</c:v>
                </c:pt>
                <c:pt idx="22">
                  <c:v>4</c:v>
                </c:pt>
                <c:pt idx="23">
                  <c:v>4.0999999999999996</c:v>
                </c:pt>
                <c:pt idx="24">
                  <c:v>4.2</c:v>
                </c:pt>
                <c:pt idx="25">
                  <c:v>4.3</c:v>
                </c:pt>
                <c:pt idx="26">
                  <c:v>4.4000000000000004</c:v>
                </c:pt>
                <c:pt idx="27">
                  <c:v>4.5</c:v>
                </c:pt>
                <c:pt idx="28">
                  <c:v>4.5999999999999996</c:v>
                </c:pt>
                <c:pt idx="29">
                  <c:v>4.7</c:v>
                </c:pt>
                <c:pt idx="30">
                  <c:v>4.8</c:v>
                </c:pt>
                <c:pt idx="31">
                  <c:v>4.9000000000000004</c:v>
                </c:pt>
                <c:pt idx="32">
                  <c:v>5</c:v>
                </c:pt>
                <c:pt idx="33">
                  <c:v>5.0999999999999996</c:v>
                </c:pt>
                <c:pt idx="34">
                  <c:v>5.2</c:v>
                </c:pt>
                <c:pt idx="35">
                  <c:v>5.3</c:v>
                </c:pt>
                <c:pt idx="36">
                  <c:v>5.4</c:v>
                </c:pt>
                <c:pt idx="37">
                  <c:v>5.5</c:v>
                </c:pt>
                <c:pt idx="38">
                  <c:v>5.6</c:v>
                </c:pt>
                <c:pt idx="39">
                  <c:v>5.7</c:v>
                </c:pt>
                <c:pt idx="40">
                  <c:v>5.8</c:v>
                </c:pt>
                <c:pt idx="41">
                  <c:v>5.9</c:v>
                </c:pt>
                <c:pt idx="42">
                  <c:v>6</c:v>
                </c:pt>
                <c:pt idx="43">
                  <c:v>6.1</c:v>
                </c:pt>
                <c:pt idx="44">
                  <c:v>6.2</c:v>
                </c:pt>
                <c:pt idx="45">
                  <c:v>6.3</c:v>
                </c:pt>
                <c:pt idx="46">
                  <c:v>6.4</c:v>
                </c:pt>
                <c:pt idx="47">
                  <c:v>6.5</c:v>
                </c:pt>
              </c:numCache>
            </c:numRef>
          </c:xVal>
          <c:yVal>
            <c:numRef>
              <c:f>Formulae!$BN$23:$BN$70</c:f>
              <c:numCache>
                <c:formatCode>General</c:formatCode>
                <c:ptCount val="48"/>
                <c:pt idx="0">
                  <c:v>4.4124080609060732</c:v>
                </c:pt>
                <c:pt idx="1">
                  <c:v>4.2947226374940932</c:v>
                </c:pt>
                <c:pt idx="2">
                  <c:v>4.1859778315650455</c:v>
                </c:pt>
                <c:pt idx="3">
                  <c:v>4.0850960711852711</c:v>
                </c:pt>
                <c:pt idx="4">
                  <c:v>3.9911732618086586</c:v>
                </c:pt>
                <c:pt idx="5">
                  <c:v>3.9034444551217682</c:v>
                </c:pt>
                <c:pt idx="6">
                  <c:v>3.8212574726078943</c:v>
                </c:pt>
                <c:pt idx="7">
                  <c:v>3.7440523934746435</c:v>
                </c:pt>
                <c:pt idx="8">
                  <c:v>3.6713454258155722</c:v>
                </c:pt>
                <c:pt idx="9">
                  <c:v>3.6027160953877462</c:v>
                </c:pt>
                <c:pt idx="10">
                  <c:v>3.5377969745464481</c:v>
                </c:pt>
                <c:pt idx="11">
                  <c:v>3.4762653767943714</c:v>
                </c:pt>
                <c:pt idx="12">
                  <c:v>3.4178365873121175</c:v>
                </c:pt>
                <c:pt idx="13">
                  <c:v>3.362258304670414</c:v>
                </c:pt>
                <c:pt idx="14">
                  <c:v>3.3093060456795551</c:v>
                </c:pt>
                <c:pt idx="15">
                  <c:v>3.2587793221569301</c:v>
                </c:pt>
                <c:pt idx="16">
                  <c:v>3.2104984409016253</c:v>
                </c:pt>
                <c:pt idx="17">
                  <c:v>3.164301810271581</c:v>
                </c:pt>
                <c:pt idx="18">
                  <c:v>3.161611990677399</c:v>
                </c:pt>
                <c:pt idx="19">
                  <c:v>3.2140165147302779</c:v>
                </c:pt>
                <c:pt idx="20">
                  <c:v>3.2658574728319389</c:v>
                </c:pt>
                <c:pt idx="21">
                  <c:v>3.3171555238487729</c:v>
                </c:pt>
                <c:pt idx="22">
                  <c:v>3.3679300614332841</c:v>
                </c:pt>
                <c:pt idx="23">
                  <c:v>3.4181993210728501</c:v>
                </c:pt>
                <c:pt idx="24">
                  <c:v>3.4679804757009691</c:v>
                </c:pt>
                <c:pt idx="25">
                  <c:v>3.5172897213352829</c:v>
                </c:pt>
                <c:pt idx="26">
                  <c:v>3.5661423539896733</c:v>
                </c:pt>
                <c:pt idx="27">
                  <c:v>3.6145528389269646</c:v>
                </c:pt>
                <c:pt idx="28">
                  <c:v>3.6625348731677141</c:v>
                </c:pt>
                <c:pt idx="29">
                  <c:v>3.7101014420436793</c:v>
                </c:pt>
                <c:pt idx="30">
                  <c:v>3.7572648704775471</c:v>
                </c:pt>
                <c:pt idx="31">
                  <c:v>3.8040368695800217</c:v>
                </c:pt>
                <c:pt idx="32">
                  <c:v>3.8504285790783777</c:v>
                </c:pt>
                <c:pt idx="33">
                  <c:v>3.8964506060250748</c:v>
                </c:pt>
                <c:pt idx="34">
                  <c:v>3.9421130601788859</c:v>
                </c:pt>
                <c:pt idx="35">
                  <c:v>3.9874255864028938</c:v>
                </c:pt>
                <c:pt idx="36">
                  <c:v>4.0323973943822349</c:v>
                </c:pt>
                <c:pt idx="37">
                  <c:v>4.0770372859287134</c:v>
                </c:pt>
                <c:pt idx="38">
                  <c:v>4.1213536801084363</c:v>
                </c:pt>
                <c:pt idx="39">
                  <c:v>4.1653546364016831</c:v>
                </c:pt>
                <c:pt idx="40">
                  <c:v>4.2090478760808363</c:v>
                </c:pt>
                <c:pt idx="41">
                  <c:v>4.2524408019717663</c:v>
                </c:pt>
                <c:pt idx="42">
                  <c:v>4.2955405167461347</c:v>
                </c:pt>
                <c:pt idx="43">
                  <c:v>4.3383538398764623</c:v>
                </c:pt>
                <c:pt idx="44">
                  <c:v>4.3808873233719412</c:v>
                </c:pt>
                <c:pt idx="45">
                  <c:v>4.4231472664008997</c:v>
                </c:pt>
                <c:pt idx="46">
                  <c:v>4.4651397288950623</c:v>
                </c:pt>
                <c:pt idx="47">
                  <c:v>4.5068705442212424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FB43-4444-8458-FEF7AFCE9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5383679"/>
        <c:axId val="1647895935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per S'!$R$1</c15:sqref>
                        </c15:formulaRef>
                      </c:ext>
                    </c:extLst>
                    <c:strCache>
                      <c:ptCount val="1"/>
                      <c:pt idx="0">
                        <c:v>cota=2</c:v>
                      </c:pt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'Van der Meer (1988)'!$U$3:$U$20</c15:sqref>
                        </c15:formulaRef>
                      </c:ext>
                    </c:extLst>
                    <c:numCache>
                      <c:formatCode>0.00</c:formatCode>
                      <c:ptCount val="18"/>
                      <c:pt idx="0">
                        <c:v>4.3207265095648681</c:v>
                      </c:pt>
                      <c:pt idx="1">
                        <c:v>5.8754540095029251</c:v>
                      </c:pt>
                      <c:pt idx="2">
                        <c:v>4.5550355548585584</c:v>
                      </c:pt>
                      <c:pt idx="3">
                        <c:v>4.780148762368535</c:v>
                      </c:pt>
                      <c:pt idx="4">
                        <c:v>5.5337663804856057</c:v>
                      </c:pt>
                      <c:pt idx="5">
                        <c:v>5.1859990377546579</c:v>
                      </c:pt>
                      <c:pt idx="6">
                        <c:v>5.8450754707920014</c:v>
                      </c:pt>
                      <c:pt idx="7">
                        <c:v>6.3481212065756427</c:v>
                      </c:pt>
                      <c:pt idx="8">
                        <c:v>5.3136047139170151</c:v>
                      </c:pt>
                      <c:pt idx="9">
                        <c:v>6.7152317388974447</c:v>
                      </c:pt>
                      <c:pt idx="10">
                        <c:v>7.1741099145681604</c:v>
                      </c:pt>
                      <c:pt idx="11">
                        <c:v>7.82561372869844</c:v>
                      </c:pt>
                      <c:pt idx="12">
                        <c:v>6.3221600941812062</c:v>
                      </c:pt>
                      <c:pt idx="13">
                        <c:v>6.0088124188512957</c:v>
                      </c:pt>
                      <c:pt idx="14">
                        <c:v>7.2090826489411421</c:v>
                      </c:pt>
                      <c:pt idx="15">
                        <c:v>7.787752355139367</c:v>
                      </c:pt>
                      <c:pt idx="16">
                        <c:v>6.8652120820591449</c:v>
                      </c:pt>
                      <c:pt idx="17">
                        <c:v>7.4868025350957277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'Van der Meer (1988)'!$AF$3:$AF$20</c15:sqref>
                        </c15:formulaRef>
                      </c:ext>
                    </c:extLst>
                    <c:numCache>
                      <c:formatCode>0.00</c:formatCode>
                      <c:ptCount val="18"/>
                      <c:pt idx="0">
                        <c:v>2.2773687850634552</c:v>
                      </c:pt>
                      <c:pt idx="2">
                        <c:v>2.0724481561306627</c:v>
                      </c:pt>
                      <c:pt idx="4">
                        <c:v>2.1611645543566289</c:v>
                      </c:pt>
                      <c:pt idx="5">
                        <c:v>2.0565052618993791</c:v>
                      </c:pt>
                      <c:pt idx="6">
                        <c:v>2.1649012542152986</c:v>
                      </c:pt>
                      <c:pt idx="8">
                        <c:v>2.3216367450182127</c:v>
                      </c:pt>
                      <c:pt idx="9">
                        <c:v>2.4460509267519535</c:v>
                      </c:pt>
                      <c:pt idx="12">
                        <c:v>2.2145577033608346</c:v>
                      </c:pt>
                      <c:pt idx="14">
                        <c:v>2.1200481438964385</c:v>
                      </c:pt>
                      <c:pt idx="17">
                        <c:v>2.2673405240763373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0-FB43-4444-8458-FEF7AFCE9BEC}"/>
                  </c:ext>
                </c:extLst>
              </c15:ser>
            </c15:filteredScatterSeries>
            <c15:filteredScatterSeries>
              <c15:ser>
                <c:idx val="1"/>
                <c:order val="1"/>
                <c:spPr>
                  <a:ln w="28575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70C0"/>
                    </a:solidFill>
                    <a:ln w="9525">
                      <a:solidFill>
                        <a:srgbClr val="0070C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(1988)'!$U$3:$U$20</c15:sqref>
                        </c15:formulaRef>
                      </c:ext>
                    </c:extLst>
                    <c:numCache>
                      <c:formatCode>0.00</c:formatCode>
                      <c:ptCount val="18"/>
                      <c:pt idx="0">
                        <c:v>4.3207265095648681</c:v>
                      </c:pt>
                      <c:pt idx="1">
                        <c:v>5.8754540095029251</c:v>
                      </c:pt>
                      <c:pt idx="2">
                        <c:v>4.5550355548585584</c:v>
                      </c:pt>
                      <c:pt idx="3">
                        <c:v>4.780148762368535</c:v>
                      </c:pt>
                      <c:pt idx="4">
                        <c:v>5.5337663804856057</c:v>
                      </c:pt>
                      <c:pt idx="5">
                        <c:v>5.1859990377546579</c:v>
                      </c:pt>
                      <c:pt idx="6">
                        <c:v>5.8450754707920014</c:v>
                      </c:pt>
                      <c:pt idx="7">
                        <c:v>6.3481212065756427</c:v>
                      </c:pt>
                      <c:pt idx="8">
                        <c:v>5.3136047139170151</c:v>
                      </c:pt>
                      <c:pt idx="9">
                        <c:v>6.7152317388974447</c:v>
                      </c:pt>
                      <c:pt idx="10">
                        <c:v>7.1741099145681604</c:v>
                      </c:pt>
                      <c:pt idx="11">
                        <c:v>7.82561372869844</c:v>
                      </c:pt>
                      <c:pt idx="12">
                        <c:v>6.3221600941812062</c:v>
                      </c:pt>
                      <c:pt idx="13">
                        <c:v>6.0088124188512957</c:v>
                      </c:pt>
                      <c:pt idx="14">
                        <c:v>7.2090826489411421</c:v>
                      </c:pt>
                      <c:pt idx="15">
                        <c:v>7.787752355139367</c:v>
                      </c:pt>
                      <c:pt idx="16">
                        <c:v>6.8652120820591449</c:v>
                      </c:pt>
                      <c:pt idx="17">
                        <c:v>7.4868025350957277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(1988)'!$AG$3:$AG$20</c15:sqref>
                        </c15:formulaRef>
                      </c:ext>
                    </c:extLst>
                    <c:numCache>
                      <c:formatCode>0.00</c:formatCode>
                      <c:ptCount val="18"/>
                      <c:pt idx="0">
                        <c:v>2.2470313753116682</c:v>
                      </c:pt>
                      <c:pt idx="2">
                        <c:v>2.0124438462305299</c:v>
                      </c:pt>
                      <c:pt idx="3">
                        <c:v>2.4308608980873485</c:v>
                      </c:pt>
                      <c:pt idx="4">
                        <c:v>2.3253738166530256</c:v>
                      </c:pt>
                      <c:pt idx="5">
                        <c:v>2.0135849863924458</c:v>
                      </c:pt>
                      <c:pt idx="6">
                        <c:v>2.3022375664331474</c:v>
                      </c:pt>
                      <c:pt idx="8">
                        <c:v>2.2957888142945704</c:v>
                      </c:pt>
                      <c:pt idx="9">
                        <c:v>2.6684495552594121</c:v>
                      </c:pt>
                      <c:pt idx="11">
                        <c:v>2.0628224631389696</c:v>
                      </c:pt>
                      <c:pt idx="12">
                        <c:v>2.2417482679582035</c:v>
                      </c:pt>
                      <c:pt idx="14">
                        <c:v>2.2322569129512937</c:v>
                      </c:pt>
                      <c:pt idx="17">
                        <c:v>2.4261435854614839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FB43-4444-8458-FEF7AFCE9BEC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cota=3</c:v>
                </c:tx>
                <c:spPr>
                  <a:ln w="28575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C000"/>
                    </a:solidFill>
                    <a:ln w="9525">
                      <a:solidFill>
                        <a:srgbClr val="FFC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(1988)'!$U$21:$U$61</c15:sqref>
                        </c15:formulaRef>
                      </c:ext>
                    </c:extLst>
                    <c:numCache>
                      <c:formatCode>0.00</c:formatCode>
                      <c:ptCount val="41"/>
                      <c:pt idx="0">
                        <c:v>2.8980488127140518</c:v>
                      </c:pt>
                      <c:pt idx="1">
                        <c:v>3.1953480288758982</c:v>
                      </c:pt>
                      <c:pt idx="2">
                        <c:v>3.4098706507917336</c:v>
                      </c:pt>
                      <c:pt idx="3">
                        <c:v>3.0322616948246242</c:v>
                      </c:pt>
                      <c:pt idx="4">
                        <c:v>3.7273708915581816</c:v>
                      </c:pt>
                      <c:pt idx="5">
                        <c:v>3.5288589668649135</c:v>
                      </c:pt>
                      <c:pt idx="6">
                        <c:v>3.8440533053700352</c:v>
                      </c:pt>
                      <c:pt idx="7">
                        <c:v>4.1915772257072028</c:v>
                      </c:pt>
                      <c:pt idx="8">
                        <c:v>3.9846427882846922</c:v>
                      </c:pt>
                      <c:pt idx="9">
                        <c:v>3.7419735663507812</c:v>
                      </c:pt>
                      <c:pt idx="10">
                        <c:v>4.1243845931100047</c:v>
                      </c:pt>
                      <c:pt idx="11">
                        <c:v>4.3892535591922268</c:v>
                      </c:pt>
                      <c:pt idx="12">
                        <c:v>4.7054672091340111</c:v>
                      </c:pt>
                      <c:pt idx="13">
                        <c:v>4.970819986372085</c:v>
                      </c:pt>
                      <c:pt idx="14">
                        <c:v>3.0280214320380123</c:v>
                      </c:pt>
                      <c:pt idx="15">
                        <c:v>3.1841670717208945</c:v>
                      </c:pt>
                      <c:pt idx="16">
                        <c:v>3.4214554472363323</c:v>
                      </c:pt>
                      <c:pt idx="17">
                        <c:v>3.6667356090333145</c:v>
                      </c:pt>
                      <c:pt idx="18">
                        <c:v>2.911064944586883</c:v>
                      </c:pt>
                      <c:pt idx="19">
                        <c:v>2.7990364301701036</c:v>
                      </c:pt>
                      <c:pt idx="20">
                        <c:v>2.3102174948189202</c:v>
                      </c:pt>
                      <c:pt idx="21">
                        <c:v>2.5332802972187278</c:v>
                      </c:pt>
                      <c:pt idx="22">
                        <c:v>2.8558626108484386</c:v>
                      </c:pt>
                      <c:pt idx="23">
                        <c:v>2.1817700526712467</c:v>
                      </c:pt>
                      <c:pt idx="24">
                        <c:v>2.4089113739329604</c:v>
                      </c:pt>
                      <c:pt idx="25">
                        <c:v>1.9075425137394502</c:v>
                      </c:pt>
                      <c:pt idx="26">
                        <c:v>1.6409253912687229</c:v>
                      </c:pt>
                      <c:pt idx="27">
                        <c:v>1.5648968785924193</c:v>
                      </c:pt>
                      <c:pt idx="28">
                        <c:v>1.51238843112085</c:v>
                      </c:pt>
                      <c:pt idx="29">
                        <c:v>1.7341368626033609</c:v>
                      </c:pt>
                      <c:pt idx="30">
                        <c:v>4.0030511545934413</c:v>
                      </c:pt>
                      <c:pt idx="31">
                        <c:v>4.2103759684502826</c:v>
                      </c:pt>
                      <c:pt idx="32">
                        <c:v>4.3818386409405266</c:v>
                      </c:pt>
                      <c:pt idx="33">
                        <c:v>4.8727147371538333</c:v>
                      </c:pt>
                      <c:pt idx="34">
                        <c:v>4.0611093798012678</c:v>
                      </c:pt>
                      <c:pt idx="35">
                        <c:v>2.3936219484203041</c:v>
                      </c:pt>
                      <c:pt idx="36">
                        <c:v>2.677216677742519</c:v>
                      </c:pt>
                      <c:pt idx="37">
                        <c:v>3.2097421004611006</c:v>
                      </c:pt>
                      <c:pt idx="38">
                        <c:v>2.8483633850140899</c:v>
                      </c:pt>
                      <c:pt idx="39">
                        <c:v>2.4649807894147857</c:v>
                      </c:pt>
                      <c:pt idx="40">
                        <c:v>2.3421099465773647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(1988)'!$AF$21:$AF$61</c15:sqref>
                        </c15:formulaRef>
                      </c:ext>
                    </c:extLst>
                    <c:numCache>
                      <c:formatCode>0.00</c:formatCode>
                      <c:ptCount val="41"/>
                      <c:pt idx="0">
                        <c:v>2.5206243329697786</c:v>
                      </c:pt>
                      <c:pt idx="1">
                        <c:v>2.7122616729800928</c:v>
                      </c:pt>
                      <c:pt idx="2">
                        <c:v>2.701056792224811</c:v>
                      </c:pt>
                      <c:pt idx="3">
                        <c:v>2.6858259227728323</c:v>
                      </c:pt>
                      <c:pt idx="5">
                        <c:v>2.3395665776015653</c:v>
                      </c:pt>
                      <c:pt idx="6">
                        <c:v>2.4726339366945793</c:v>
                      </c:pt>
                      <c:pt idx="8">
                        <c:v>2.7399168057044396</c:v>
                      </c:pt>
                      <c:pt idx="9">
                        <c:v>2.6367389400353018</c:v>
                      </c:pt>
                      <c:pt idx="10">
                        <c:v>2.4759302841477946</c:v>
                      </c:pt>
                      <c:pt idx="11">
                        <c:v>2.6535780469753609</c:v>
                      </c:pt>
                      <c:pt idx="12">
                        <c:v>2.6385599210805526</c:v>
                      </c:pt>
                      <c:pt idx="13">
                        <c:v>2.6538734246297944</c:v>
                      </c:pt>
                      <c:pt idx="14">
                        <c:v>2.7076542819990452</c:v>
                      </c:pt>
                      <c:pt idx="15">
                        <c:v>2.4993283200798815</c:v>
                      </c:pt>
                      <c:pt idx="16">
                        <c:v>2.6510883529695519</c:v>
                      </c:pt>
                      <c:pt idx="18">
                        <c:v>2.6838096423665219</c:v>
                      </c:pt>
                      <c:pt idx="19">
                        <c:v>2.6021160769017699</c:v>
                      </c:pt>
                      <c:pt idx="20">
                        <c:v>2.8079818257801925</c:v>
                      </c:pt>
                      <c:pt idx="21">
                        <c:v>2.6285515121113852</c:v>
                      </c:pt>
                      <c:pt idx="22">
                        <c:v>2.6308175454366656</c:v>
                      </c:pt>
                      <c:pt idx="23">
                        <c:v>2.9110227322213702</c:v>
                      </c:pt>
                      <c:pt idx="24">
                        <c:v>2.6553853528778002</c:v>
                      </c:pt>
                      <c:pt idx="25">
                        <c:v>2.9833469443736678</c:v>
                      </c:pt>
                      <c:pt idx="26">
                        <c:v>3.3656134936094602</c:v>
                      </c:pt>
                      <c:pt idx="27">
                        <c:v>3.4800463062574405</c:v>
                      </c:pt>
                      <c:pt idx="28">
                        <c:v>3.6053531923280704</c:v>
                      </c:pt>
                      <c:pt idx="29">
                        <c:v>3.1060564642684869</c:v>
                      </c:pt>
                      <c:pt idx="30">
                        <c:v>2.4842964589012833</c:v>
                      </c:pt>
                      <c:pt idx="31">
                        <c:v>2.7622494245632434</c:v>
                      </c:pt>
                      <c:pt idx="32">
                        <c:v>2.6059405443341914</c:v>
                      </c:pt>
                      <c:pt idx="34">
                        <c:v>2.6030084192677196</c:v>
                      </c:pt>
                      <c:pt idx="35">
                        <c:v>2.8689042828799352</c:v>
                      </c:pt>
                      <c:pt idx="36">
                        <c:v>2.4713258427291542</c:v>
                      </c:pt>
                      <c:pt idx="39">
                        <c:v>2.591643266251161</c:v>
                      </c:pt>
                      <c:pt idx="40">
                        <c:v>2.7972265378393781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FB43-4444-8458-FEF7AFCE9BEC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S'!$U$1</c15:sqref>
                        </c15:formulaRef>
                      </c:ext>
                    </c:extLst>
                    <c:strCache>
                      <c:ptCount val="1"/>
                      <c:pt idx="0">
                        <c:v>cota=6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(1988)'!$U$21:$U$61</c15:sqref>
                        </c15:formulaRef>
                      </c:ext>
                    </c:extLst>
                    <c:numCache>
                      <c:formatCode>0.00</c:formatCode>
                      <c:ptCount val="41"/>
                      <c:pt idx="0">
                        <c:v>2.8980488127140518</c:v>
                      </c:pt>
                      <c:pt idx="1">
                        <c:v>3.1953480288758982</c:v>
                      </c:pt>
                      <c:pt idx="2">
                        <c:v>3.4098706507917336</c:v>
                      </c:pt>
                      <c:pt idx="3">
                        <c:v>3.0322616948246242</c:v>
                      </c:pt>
                      <c:pt idx="4">
                        <c:v>3.7273708915581816</c:v>
                      </c:pt>
                      <c:pt idx="5">
                        <c:v>3.5288589668649135</c:v>
                      </c:pt>
                      <c:pt idx="6">
                        <c:v>3.8440533053700352</c:v>
                      </c:pt>
                      <c:pt idx="7">
                        <c:v>4.1915772257072028</c:v>
                      </c:pt>
                      <c:pt idx="8">
                        <c:v>3.9846427882846922</c:v>
                      </c:pt>
                      <c:pt idx="9">
                        <c:v>3.7419735663507812</c:v>
                      </c:pt>
                      <c:pt idx="10">
                        <c:v>4.1243845931100047</c:v>
                      </c:pt>
                      <c:pt idx="11">
                        <c:v>4.3892535591922268</c:v>
                      </c:pt>
                      <c:pt idx="12">
                        <c:v>4.7054672091340111</c:v>
                      </c:pt>
                      <c:pt idx="13">
                        <c:v>4.970819986372085</c:v>
                      </c:pt>
                      <c:pt idx="14">
                        <c:v>3.0280214320380123</c:v>
                      </c:pt>
                      <c:pt idx="15">
                        <c:v>3.1841670717208945</c:v>
                      </c:pt>
                      <c:pt idx="16">
                        <c:v>3.4214554472363323</c:v>
                      </c:pt>
                      <c:pt idx="17">
                        <c:v>3.6667356090333145</c:v>
                      </c:pt>
                      <c:pt idx="18">
                        <c:v>2.911064944586883</c:v>
                      </c:pt>
                      <c:pt idx="19">
                        <c:v>2.7990364301701036</c:v>
                      </c:pt>
                      <c:pt idx="20">
                        <c:v>2.3102174948189202</c:v>
                      </c:pt>
                      <c:pt idx="21">
                        <c:v>2.5332802972187278</c:v>
                      </c:pt>
                      <c:pt idx="22">
                        <c:v>2.8558626108484386</c:v>
                      </c:pt>
                      <c:pt idx="23">
                        <c:v>2.1817700526712467</c:v>
                      </c:pt>
                      <c:pt idx="24">
                        <c:v>2.4089113739329604</c:v>
                      </c:pt>
                      <c:pt idx="25">
                        <c:v>1.9075425137394502</c:v>
                      </c:pt>
                      <c:pt idx="26">
                        <c:v>1.6409253912687229</c:v>
                      </c:pt>
                      <c:pt idx="27">
                        <c:v>1.5648968785924193</c:v>
                      </c:pt>
                      <c:pt idx="28">
                        <c:v>1.51238843112085</c:v>
                      </c:pt>
                      <c:pt idx="29">
                        <c:v>1.7341368626033609</c:v>
                      </c:pt>
                      <c:pt idx="30">
                        <c:v>4.0030511545934413</c:v>
                      </c:pt>
                      <c:pt idx="31">
                        <c:v>4.2103759684502826</c:v>
                      </c:pt>
                      <c:pt idx="32">
                        <c:v>4.3818386409405266</c:v>
                      </c:pt>
                      <c:pt idx="33">
                        <c:v>4.8727147371538333</c:v>
                      </c:pt>
                      <c:pt idx="34">
                        <c:v>4.0611093798012678</c:v>
                      </c:pt>
                      <c:pt idx="35">
                        <c:v>2.3936219484203041</c:v>
                      </c:pt>
                      <c:pt idx="36">
                        <c:v>2.677216677742519</c:v>
                      </c:pt>
                      <c:pt idx="37">
                        <c:v>3.2097421004611006</c:v>
                      </c:pt>
                      <c:pt idx="38">
                        <c:v>2.8483633850140899</c:v>
                      </c:pt>
                      <c:pt idx="39">
                        <c:v>2.4649807894147857</c:v>
                      </c:pt>
                      <c:pt idx="40">
                        <c:v>2.3421099465773647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(1988)'!$AG$21:$AG$61</c15:sqref>
                        </c15:formulaRef>
                      </c:ext>
                    </c:extLst>
                    <c:numCache>
                      <c:formatCode>0.00</c:formatCode>
                      <c:ptCount val="41"/>
                      <c:pt idx="1">
                        <c:v>2.5804805917490969</c:v>
                      </c:pt>
                      <c:pt idx="2">
                        <c:v>2.5984694322985531</c:v>
                      </c:pt>
                      <c:pt idx="3">
                        <c:v>2.6440682656406911</c:v>
                      </c:pt>
                      <c:pt idx="4">
                        <c:v>2.3581942030319176</c:v>
                      </c:pt>
                      <c:pt idx="6">
                        <c:v>2.528911278039832</c:v>
                      </c:pt>
                      <c:pt idx="7">
                        <c:v>2.9655209739803272</c:v>
                      </c:pt>
                      <c:pt idx="8">
                        <c:v>2.9430407480498619</c:v>
                      </c:pt>
                      <c:pt idx="9">
                        <c:v>2.4706614309608819</c:v>
                      </c:pt>
                      <c:pt idx="10">
                        <c:v>2.4878266383215877</c:v>
                      </c:pt>
                      <c:pt idx="11">
                        <c:v>2.5877414706847852</c:v>
                      </c:pt>
                      <c:pt idx="12">
                        <c:v>2.9646218030365183</c:v>
                      </c:pt>
                      <c:pt idx="13">
                        <c:v>2.8131803752558726</c:v>
                      </c:pt>
                      <c:pt idx="14">
                        <c:v>2.7637668692214596</c:v>
                      </c:pt>
                      <c:pt idx="15">
                        <c:v>2.4671817517774999</c:v>
                      </c:pt>
                      <c:pt idx="16">
                        <c:v>2.5412028410502443</c:v>
                      </c:pt>
                      <c:pt idx="17">
                        <c:v>2.6277779266432391</c:v>
                      </c:pt>
                      <c:pt idx="18">
                        <c:v>2.6422323901611602</c:v>
                      </c:pt>
                      <c:pt idx="20">
                        <c:v>2.7948982063904655</c:v>
                      </c:pt>
                      <c:pt idx="21">
                        <c:v>2.73762113832136</c:v>
                      </c:pt>
                      <c:pt idx="22">
                        <c:v>2.6358906300651985</c:v>
                      </c:pt>
                      <c:pt idx="24">
                        <c:v>2.7351543529022089</c:v>
                      </c:pt>
                      <c:pt idx="25">
                        <c:v>3.2241735691418287</c:v>
                      </c:pt>
                      <c:pt idx="26">
                        <c:v>3.4502526918192218</c:v>
                      </c:pt>
                      <c:pt idx="27">
                        <c:v>3.5439494292243365</c:v>
                      </c:pt>
                      <c:pt idx="28">
                        <c:v>3.6218487131309494</c:v>
                      </c:pt>
                      <c:pt idx="29">
                        <c:v>3.1326411142797417</c:v>
                      </c:pt>
                      <c:pt idx="31">
                        <c:v>2.7718938278796736</c:v>
                      </c:pt>
                      <c:pt idx="32">
                        <c:v>2.6794432604074685</c:v>
                      </c:pt>
                      <c:pt idx="33">
                        <c:v>2.8220559872131195</c:v>
                      </c:pt>
                      <c:pt idx="34">
                        <c:v>2.7559153994977246</c:v>
                      </c:pt>
                      <c:pt idx="35">
                        <c:v>2.8836903742493294</c:v>
                      </c:pt>
                      <c:pt idx="36">
                        <c:v>2.6100752436619783</c:v>
                      </c:pt>
                      <c:pt idx="38">
                        <c:v>2.6568572532497217</c:v>
                      </c:pt>
                      <c:pt idx="39">
                        <c:v>2.6482320756393727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B43-4444-8458-FEF7AFCE9BEC}"/>
                  </c:ext>
                </c:extLst>
              </c15:ser>
            </c15:filteredScatterSeries>
            <c15:filteredScatterSeries>
              <c15:ser>
                <c:idx val="5"/>
                <c:order val="5"/>
                <c:spPr>
                  <a:ln w="25400" cap="rnd">
                    <a:solidFill>
                      <a:sysClr val="windowText" lastClr="00000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Formulae!$AN$41:$AN$83</c15:sqref>
                        </c15:formulaRef>
                      </c:ext>
                    </c:extLst>
                    <c:numCache>
                      <c:formatCode>General</c:formatCode>
                      <c:ptCount val="43"/>
                      <c:pt idx="0">
                        <c:v>3.6</c:v>
                      </c:pt>
                      <c:pt idx="1">
                        <c:v>3.7</c:v>
                      </c:pt>
                      <c:pt idx="2">
                        <c:v>3.8</c:v>
                      </c:pt>
                      <c:pt idx="3">
                        <c:v>3.9</c:v>
                      </c:pt>
                      <c:pt idx="4">
                        <c:v>4</c:v>
                      </c:pt>
                      <c:pt idx="5">
                        <c:v>4.0999999999999996</c:v>
                      </c:pt>
                      <c:pt idx="6">
                        <c:v>4.2</c:v>
                      </c:pt>
                      <c:pt idx="7">
                        <c:v>4.3</c:v>
                      </c:pt>
                      <c:pt idx="8">
                        <c:v>4.4000000000000004</c:v>
                      </c:pt>
                      <c:pt idx="9">
                        <c:v>4.5</c:v>
                      </c:pt>
                      <c:pt idx="10">
                        <c:v>4.5999999999999996</c:v>
                      </c:pt>
                      <c:pt idx="11">
                        <c:v>4.7</c:v>
                      </c:pt>
                      <c:pt idx="12">
                        <c:v>4.8</c:v>
                      </c:pt>
                      <c:pt idx="13">
                        <c:v>4.9000000000000004</c:v>
                      </c:pt>
                      <c:pt idx="14">
                        <c:v>5</c:v>
                      </c:pt>
                      <c:pt idx="15">
                        <c:v>5.0999999999999996</c:v>
                      </c:pt>
                      <c:pt idx="16">
                        <c:v>5.2</c:v>
                      </c:pt>
                      <c:pt idx="17">
                        <c:v>5.3</c:v>
                      </c:pt>
                      <c:pt idx="18">
                        <c:v>5.4</c:v>
                      </c:pt>
                      <c:pt idx="19">
                        <c:v>5.5</c:v>
                      </c:pt>
                      <c:pt idx="20">
                        <c:v>5.6</c:v>
                      </c:pt>
                      <c:pt idx="21">
                        <c:v>5.7</c:v>
                      </c:pt>
                      <c:pt idx="22">
                        <c:v>5.8</c:v>
                      </c:pt>
                      <c:pt idx="23">
                        <c:v>5.9</c:v>
                      </c:pt>
                      <c:pt idx="24">
                        <c:v>6</c:v>
                      </c:pt>
                      <c:pt idx="25">
                        <c:v>6.1</c:v>
                      </c:pt>
                      <c:pt idx="26">
                        <c:v>6.2</c:v>
                      </c:pt>
                      <c:pt idx="27">
                        <c:v>6.3</c:v>
                      </c:pt>
                      <c:pt idx="28">
                        <c:v>6.4</c:v>
                      </c:pt>
                      <c:pt idx="29">
                        <c:v>6.5</c:v>
                      </c:pt>
                      <c:pt idx="30">
                        <c:v>6.6</c:v>
                      </c:pt>
                      <c:pt idx="31">
                        <c:v>6.7</c:v>
                      </c:pt>
                      <c:pt idx="32">
                        <c:v>6.8</c:v>
                      </c:pt>
                      <c:pt idx="33">
                        <c:v>6.9</c:v>
                      </c:pt>
                      <c:pt idx="34">
                        <c:v>7</c:v>
                      </c:pt>
                      <c:pt idx="35">
                        <c:v>7.1</c:v>
                      </c:pt>
                      <c:pt idx="36">
                        <c:v>7.2</c:v>
                      </c:pt>
                      <c:pt idx="37">
                        <c:v>7.3</c:v>
                      </c:pt>
                      <c:pt idx="38">
                        <c:v>7.4</c:v>
                      </c:pt>
                      <c:pt idx="39">
                        <c:v>7.5</c:v>
                      </c:pt>
                      <c:pt idx="40">
                        <c:v>7.6</c:v>
                      </c:pt>
                      <c:pt idx="41">
                        <c:v>7.7</c:v>
                      </c:pt>
                      <c:pt idx="42">
                        <c:v>7.8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Formulae!$AT$41:$AT$83</c15:sqref>
                        </c15:formulaRef>
                      </c:ext>
                    </c:extLst>
                    <c:numCache>
                      <c:formatCode>General</c:formatCode>
                      <c:ptCount val="43"/>
                      <c:pt idx="3">
                        <c:v>2.1511894999544952</c:v>
                      </c:pt>
                      <c:pt idx="4">
                        <c:v>2.1241294353444209</c:v>
                      </c:pt>
                      <c:pt idx="5">
                        <c:v>2.1089419057026522</c:v>
                      </c:pt>
                      <c:pt idx="6">
                        <c:v>2.1140300674874841</c:v>
                      </c:pt>
                      <c:pt idx="7">
                        <c:v>2.1190103425098021</c:v>
                      </c:pt>
                      <c:pt idx="8">
                        <c:v>2.1238874491671349</c:v>
                      </c:pt>
                      <c:pt idx="9">
                        <c:v>2.1286657979624275</c:v>
                      </c:pt>
                      <c:pt idx="10">
                        <c:v>2.1333495179300472</c:v>
                      </c:pt>
                      <c:pt idx="11">
                        <c:v>2.13794248027338</c:v>
                      </c:pt>
                      <c:pt idx="12">
                        <c:v>2.1424483195608279</c:v>
                      </c:pt>
                      <c:pt idx="13">
                        <c:v>2.1468704527776312</c:v>
                      </c:pt>
                      <c:pt idx="14">
                        <c:v>2.1512120964894006</c:v>
                      </c:pt>
                      <c:pt idx="15">
                        <c:v>2.1554762823382574</c:v>
                      </c:pt>
                      <c:pt idx="16">
                        <c:v>2.1596658710628285</c:v>
                      </c:pt>
                      <c:pt idx="17">
                        <c:v>2.1637835652081985</c:v>
                      </c:pt>
                      <c:pt idx="18">
                        <c:v>2.1678319206704435</c:v>
                      </c:pt>
                      <c:pt idx="19">
                        <c:v>2.1718133572020721</c:v>
                      </c:pt>
                      <c:pt idx="20">
                        <c:v>2.1757301679889474</c:v>
                      </c:pt>
                      <c:pt idx="21">
                        <c:v>2.1795845283957589</c:v>
                      </c:pt>
                      <c:pt idx="22">
                        <c:v>2.1833785039654585</c:v>
                      </c:pt>
                      <c:pt idx="23">
                        <c:v>2.1871140577479662</c:v>
                      </c:pt>
                      <c:pt idx="24">
                        <c:v>2.1907930570247376</c:v>
                      </c:pt>
                      <c:pt idx="25">
                        <c:v>2.1944172794881589</c:v>
                      </c:pt>
                      <c:pt idx="26">
                        <c:v>2.197988418928126</c:v>
                      </c:pt>
                      <c:pt idx="27">
                        <c:v>2.2015080904723745</c:v>
                      </c:pt>
                      <c:pt idx="28">
                        <c:v>2.2049778354220662</c:v>
                      </c:pt>
                      <c:pt idx="29">
                        <c:v>2.2083991257196791</c:v>
                      </c:pt>
                      <c:pt idx="30">
                        <c:v>2.2117733680823646</c:v>
                      </c:pt>
                      <c:pt idx="31">
                        <c:v>2.2151019078304723</c:v>
                      </c:pt>
                      <c:pt idx="32">
                        <c:v>2.2183860324379103</c:v>
                      </c:pt>
                      <c:pt idx="33">
                        <c:v>2.2216269748283253</c:v>
                      </c:pt>
                      <c:pt idx="34">
                        <c:v>2.2248259164386908</c:v>
                      </c:pt>
                      <c:pt idx="35">
                        <c:v>2.2279839900697969</c:v>
                      </c:pt>
                      <c:pt idx="36">
                        <c:v>2.231102282541225</c:v>
                      </c:pt>
                      <c:pt idx="37">
                        <c:v>2.2341818371667497</c:v>
                      </c:pt>
                      <c:pt idx="38">
                        <c:v>2.237223656064574</c:v>
                      </c:pt>
                      <c:pt idx="39">
                        <c:v>2.240228702315509</c:v>
                      </c:pt>
                      <c:pt idx="40">
                        <c:v>2.2431979019809707</c:v>
                      </c:pt>
                      <c:pt idx="41">
                        <c:v>2.2461321459916297</c:v>
                      </c:pt>
                      <c:pt idx="42">
                        <c:v>2.2490322919165551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FB43-4444-8458-FEF7AFCE9BEC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v>cota=4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ysClr val="windowText" lastClr="000000"/>
                    </a:solidFill>
                    <a:ln w="9525">
                      <a:solidFill>
                        <a:sysClr val="windowText" lastClr="0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(1988)'!$U$62:$U$107</c15:sqref>
                        </c15:formulaRef>
                      </c:ext>
                    </c:extLst>
                    <c:numCache>
                      <c:formatCode>0.00</c:formatCode>
                      <c:ptCount val="46"/>
                      <c:pt idx="0">
                        <c:v>1.719336144583294</c:v>
                      </c:pt>
                      <c:pt idx="1">
                        <c:v>1.8212669849457337</c:v>
                      </c:pt>
                      <c:pt idx="2">
                        <c:v>2.0183146161539658</c:v>
                      </c:pt>
                      <c:pt idx="3">
                        <c:v>2.2075894715298277</c:v>
                      </c:pt>
                      <c:pt idx="4">
                        <c:v>2.518231480369046</c:v>
                      </c:pt>
                      <c:pt idx="5">
                        <c:v>2.49213722562346</c:v>
                      </c:pt>
                      <c:pt idx="6">
                        <c:v>2.6585361131384602</c:v>
                      </c:pt>
                      <c:pt idx="7">
                        <c:v>3.1123989565555319</c:v>
                      </c:pt>
                      <c:pt idx="8">
                        <c:v>3.4267572872059584</c:v>
                      </c:pt>
                      <c:pt idx="9">
                        <c:v>2.88892996532085</c:v>
                      </c:pt>
                      <c:pt idx="10">
                        <c:v>3.2431435117971978</c:v>
                      </c:pt>
                      <c:pt idx="11">
                        <c:v>3.7754829174515923</c:v>
                      </c:pt>
                      <c:pt idx="12">
                        <c:v>4.0396041692153686</c:v>
                      </c:pt>
                      <c:pt idx="13">
                        <c:v>3.4973246510845115</c:v>
                      </c:pt>
                      <c:pt idx="14">
                        <c:v>3.0977351166359037</c:v>
                      </c:pt>
                      <c:pt idx="15">
                        <c:v>1.2803794914433464</c:v>
                      </c:pt>
                      <c:pt idx="16">
                        <c:v>1.2545416298042265</c:v>
                      </c:pt>
                      <c:pt idx="17">
                        <c:v>1.1910604020397859</c:v>
                      </c:pt>
                      <c:pt idx="18">
                        <c:v>1.1850417213488171</c:v>
                      </c:pt>
                      <c:pt idx="19">
                        <c:v>1.1535783476554182</c:v>
                      </c:pt>
                      <c:pt idx="20">
                        <c:v>1.1279395965771488</c:v>
                      </c:pt>
                      <c:pt idx="21">
                        <c:v>2.1966099921751199</c:v>
                      </c:pt>
                      <c:pt idx="22">
                        <c:v>2.0385770667461407</c:v>
                      </c:pt>
                      <c:pt idx="23">
                        <c:v>2.3904768979273103</c:v>
                      </c:pt>
                      <c:pt idx="24">
                        <c:v>2.8544929576155758</c:v>
                      </c:pt>
                      <c:pt idx="25">
                        <c:v>1.8887672810367999</c:v>
                      </c:pt>
                      <c:pt idx="26">
                        <c:v>2.9548911053130458</c:v>
                      </c:pt>
                      <c:pt idx="27">
                        <c:v>3.5618933023366854</c:v>
                      </c:pt>
                      <c:pt idx="28">
                        <c:v>3.1375524834399209</c:v>
                      </c:pt>
                      <c:pt idx="29">
                        <c:v>3.3253853842798344</c:v>
                      </c:pt>
                      <c:pt idx="30">
                        <c:v>2.7007103214024726</c:v>
                      </c:pt>
                      <c:pt idx="31">
                        <c:v>1.3056927569270789</c:v>
                      </c:pt>
                      <c:pt idx="32">
                        <c:v>1.1131201145088889</c:v>
                      </c:pt>
                      <c:pt idx="33">
                        <c:v>1.0852611588643282</c:v>
                      </c:pt>
                      <c:pt idx="34">
                        <c:v>1.1999273064936342</c:v>
                      </c:pt>
                      <c:pt idx="35">
                        <c:v>1.2366806166895346</c:v>
                      </c:pt>
                      <c:pt idx="36">
                        <c:v>1.5524133067083872</c:v>
                      </c:pt>
                      <c:pt idx="37">
                        <c:v>1.7515209030626717</c:v>
                      </c:pt>
                      <c:pt idx="38">
                        <c:v>2.0133098279218911</c:v>
                      </c:pt>
                      <c:pt idx="39">
                        <c:v>1.6348635848412489</c:v>
                      </c:pt>
                      <c:pt idx="40">
                        <c:v>1.4174021871425648</c:v>
                      </c:pt>
                      <c:pt idx="41">
                        <c:v>1.5463253879358172</c:v>
                      </c:pt>
                      <c:pt idx="42">
                        <c:v>1.4246661012009849</c:v>
                      </c:pt>
                      <c:pt idx="43">
                        <c:v>1.5500144133804379</c:v>
                      </c:pt>
                      <c:pt idx="44">
                        <c:v>1.5570944508088871</c:v>
                      </c:pt>
                      <c:pt idx="45">
                        <c:v>1.5468299809947481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(1988)'!$AF$62:$AF$134</c15:sqref>
                        </c15:formulaRef>
                      </c:ext>
                    </c:extLst>
                    <c:numCache>
                      <c:formatCode>0.00</c:formatCode>
                      <c:ptCount val="73"/>
                      <c:pt idx="1">
                        <c:v>3.088452062500652</c:v>
                      </c:pt>
                      <c:pt idx="2">
                        <c:v>3.012580087464928</c:v>
                      </c:pt>
                      <c:pt idx="3">
                        <c:v>2.8251744272727612</c:v>
                      </c:pt>
                      <c:pt idx="4">
                        <c:v>2.7816021546508383</c:v>
                      </c:pt>
                      <c:pt idx="5">
                        <c:v>2.5395357892384789</c:v>
                      </c:pt>
                      <c:pt idx="6">
                        <c:v>2.4919451977892124</c:v>
                      </c:pt>
                      <c:pt idx="7">
                        <c:v>2.2976274616436476</c:v>
                      </c:pt>
                      <c:pt idx="8">
                        <c:v>2.3839963792698535</c:v>
                      </c:pt>
                      <c:pt idx="9">
                        <c:v>2.4960912211580282</c:v>
                      </c:pt>
                      <c:pt idx="10">
                        <c:v>2.4662331119330121</c:v>
                      </c:pt>
                      <c:pt idx="11">
                        <c:v>2.4643124742982123</c:v>
                      </c:pt>
                      <c:pt idx="12">
                        <c:v>2.4473412932068257</c:v>
                      </c:pt>
                      <c:pt idx="13">
                        <c:v>2.4890650955430971</c:v>
                      </c:pt>
                      <c:pt idx="14">
                        <c:v>2.448450956970917</c:v>
                      </c:pt>
                      <c:pt idx="15">
                        <c:v>3.9425527747790388</c:v>
                      </c:pt>
                      <c:pt idx="16">
                        <c:v>4.0962846311619971</c:v>
                      </c:pt>
                      <c:pt idx="17">
                        <c:v>4.0280593050633238</c:v>
                      </c:pt>
                      <c:pt idx="18">
                        <c:v>4.0390551313420575</c:v>
                      </c:pt>
                      <c:pt idx="19">
                        <c:v>4.2249444517668513</c:v>
                      </c:pt>
                      <c:pt idx="20">
                        <c:v>4.2364758071273059</c:v>
                      </c:pt>
                      <c:pt idx="21">
                        <c:v>3.0187588011142914</c:v>
                      </c:pt>
                      <c:pt idx="22">
                        <c:v>3.0123200949771003</c:v>
                      </c:pt>
                      <c:pt idx="23">
                        <c:v>2.7018498514533471</c:v>
                      </c:pt>
                      <c:pt idx="24">
                        <c:v>2.1993357076871951</c:v>
                      </c:pt>
                      <c:pt idx="25">
                        <c:v>3.0939386031588239</c:v>
                      </c:pt>
                      <c:pt idx="26">
                        <c:v>2.7352130061809925</c:v>
                      </c:pt>
                      <c:pt idx="27">
                        <c:v>2.6161628769379881</c:v>
                      </c:pt>
                      <c:pt idx="28">
                        <c:v>2.5988389096271862</c:v>
                      </c:pt>
                      <c:pt idx="29">
                        <c:v>2.5704349360743568</c:v>
                      </c:pt>
                      <c:pt idx="30">
                        <c:v>2.7748871061654246</c:v>
                      </c:pt>
                      <c:pt idx="31">
                        <c:v>3.7511663024189534</c:v>
                      </c:pt>
                      <c:pt idx="32">
                        <c:v>4.2704706315352778</c:v>
                      </c:pt>
                      <c:pt idx="33">
                        <c:v>4.559369066489344</c:v>
                      </c:pt>
                      <c:pt idx="34">
                        <c:v>3.7705788651496577</c:v>
                      </c:pt>
                      <c:pt idx="35">
                        <c:v>3.8178224843865731</c:v>
                      </c:pt>
                      <c:pt idx="36">
                        <c:v>3.4429259606658755</c:v>
                      </c:pt>
                      <c:pt idx="37">
                        <c:v>3.1344590048159424</c:v>
                      </c:pt>
                      <c:pt idx="38">
                        <c:v>2.9818921931669995</c:v>
                      </c:pt>
                      <c:pt idx="39">
                        <c:v>3.3647636120638209</c:v>
                      </c:pt>
                      <c:pt idx="40">
                        <c:v>3.6604483882419485</c:v>
                      </c:pt>
                      <c:pt idx="41">
                        <c:v>4.0432012706255911</c:v>
                      </c:pt>
                      <c:pt idx="42">
                        <c:v>4.7971380699030908</c:v>
                      </c:pt>
                      <c:pt idx="43">
                        <c:v>3.6262461670030275</c:v>
                      </c:pt>
                      <c:pt idx="44">
                        <c:v>3.5068743479701174</c:v>
                      </c:pt>
                      <c:pt idx="45">
                        <c:v>3.6003947685344384</c:v>
                      </c:pt>
                      <c:pt idx="46">
                        <c:v>4.5794442674972355</c:v>
                      </c:pt>
                      <c:pt idx="47">
                        <c:v>4.7967089271631069</c:v>
                      </c:pt>
                      <c:pt idx="48">
                        <c:v>3.8466680647591187</c:v>
                      </c:pt>
                      <c:pt idx="49">
                        <c:v>4.5688782861822608</c:v>
                      </c:pt>
                      <c:pt idx="50">
                        <c:v>5.0860975628095826</c:v>
                      </c:pt>
                      <c:pt idx="51">
                        <c:v>3.622495468151202</c:v>
                      </c:pt>
                      <c:pt idx="52">
                        <c:v>3.0764304951411034</c:v>
                      </c:pt>
                      <c:pt idx="53">
                        <c:v>3.5239585031244918</c:v>
                      </c:pt>
                      <c:pt idx="55">
                        <c:v>4.0162660098339265</c:v>
                      </c:pt>
                      <c:pt idx="56">
                        <c:v>3.0077519190443653</c:v>
                      </c:pt>
                      <c:pt idx="57">
                        <c:v>2.3326034244344913</c:v>
                      </c:pt>
                      <c:pt idx="58">
                        <c:v>2.1228584726383803</c:v>
                      </c:pt>
                      <c:pt idx="59">
                        <c:v>2.9247837295092611</c:v>
                      </c:pt>
                      <c:pt idx="60">
                        <c:v>2.9753849336165805</c:v>
                      </c:pt>
                      <c:pt idx="61">
                        <c:v>4.9713179882398961</c:v>
                      </c:pt>
                      <c:pt idx="62">
                        <c:v>4.2343901170030769</c:v>
                      </c:pt>
                      <c:pt idx="63">
                        <c:v>3.384986232583346</c:v>
                      </c:pt>
                      <c:pt idx="64">
                        <c:v>3.6583029477751006</c:v>
                      </c:pt>
                      <c:pt idx="65">
                        <c:v>5.2553728240836071</c:v>
                      </c:pt>
                      <c:pt idx="66">
                        <c:v>4.4365895379853635</c:v>
                      </c:pt>
                      <c:pt idx="67">
                        <c:v>5.2986907390224998</c:v>
                      </c:pt>
                      <c:pt idx="68">
                        <c:v>5.2711163527666942</c:v>
                      </c:pt>
                      <c:pt idx="69">
                        <c:v>4.737656010961766</c:v>
                      </c:pt>
                      <c:pt idx="70">
                        <c:v>5.0502949544049125</c:v>
                      </c:pt>
                      <c:pt idx="71">
                        <c:v>5.2760793929277252</c:v>
                      </c:pt>
                      <c:pt idx="72">
                        <c:v>4.9561942783661248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B43-4444-8458-FEF7AFCE9BEC}"/>
                  </c:ext>
                </c:extLst>
              </c15:ser>
            </c15:filteredScatterSeries>
            <c15:filteredScatterSeries>
              <c15:ser>
                <c:idx val="7"/>
                <c:order val="7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ysClr val="windowText" lastClr="000000"/>
                    </a:solidFill>
                    <a:ln w="9525">
                      <a:solidFill>
                        <a:sysClr val="windowText" lastClr="0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(1988)'!$U$62:$U$107</c15:sqref>
                        </c15:formulaRef>
                      </c:ext>
                    </c:extLst>
                    <c:numCache>
                      <c:formatCode>0.00</c:formatCode>
                      <c:ptCount val="46"/>
                      <c:pt idx="0">
                        <c:v>1.719336144583294</c:v>
                      </c:pt>
                      <c:pt idx="1">
                        <c:v>1.8212669849457337</c:v>
                      </c:pt>
                      <c:pt idx="2">
                        <c:v>2.0183146161539658</c:v>
                      </c:pt>
                      <c:pt idx="3">
                        <c:v>2.2075894715298277</c:v>
                      </c:pt>
                      <c:pt idx="4">
                        <c:v>2.518231480369046</c:v>
                      </c:pt>
                      <c:pt idx="5">
                        <c:v>2.49213722562346</c:v>
                      </c:pt>
                      <c:pt idx="6">
                        <c:v>2.6585361131384602</c:v>
                      </c:pt>
                      <c:pt idx="7">
                        <c:v>3.1123989565555319</c:v>
                      </c:pt>
                      <c:pt idx="8">
                        <c:v>3.4267572872059584</c:v>
                      </c:pt>
                      <c:pt idx="9">
                        <c:v>2.88892996532085</c:v>
                      </c:pt>
                      <c:pt idx="10">
                        <c:v>3.2431435117971978</c:v>
                      </c:pt>
                      <c:pt idx="11">
                        <c:v>3.7754829174515923</c:v>
                      </c:pt>
                      <c:pt idx="12">
                        <c:v>4.0396041692153686</c:v>
                      </c:pt>
                      <c:pt idx="13">
                        <c:v>3.4973246510845115</c:v>
                      </c:pt>
                      <c:pt idx="14">
                        <c:v>3.0977351166359037</c:v>
                      </c:pt>
                      <c:pt idx="15">
                        <c:v>1.2803794914433464</c:v>
                      </c:pt>
                      <c:pt idx="16">
                        <c:v>1.2545416298042265</c:v>
                      </c:pt>
                      <c:pt idx="17">
                        <c:v>1.1910604020397859</c:v>
                      </c:pt>
                      <c:pt idx="18">
                        <c:v>1.1850417213488171</c:v>
                      </c:pt>
                      <c:pt idx="19">
                        <c:v>1.1535783476554182</c:v>
                      </c:pt>
                      <c:pt idx="20">
                        <c:v>1.1279395965771488</c:v>
                      </c:pt>
                      <c:pt idx="21">
                        <c:v>2.1966099921751199</c:v>
                      </c:pt>
                      <c:pt idx="22">
                        <c:v>2.0385770667461407</c:v>
                      </c:pt>
                      <c:pt idx="23">
                        <c:v>2.3904768979273103</c:v>
                      </c:pt>
                      <c:pt idx="24">
                        <c:v>2.8544929576155758</c:v>
                      </c:pt>
                      <c:pt idx="25">
                        <c:v>1.8887672810367999</c:v>
                      </c:pt>
                      <c:pt idx="26">
                        <c:v>2.9548911053130458</c:v>
                      </c:pt>
                      <c:pt idx="27">
                        <c:v>3.5618933023366854</c:v>
                      </c:pt>
                      <c:pt idx="28">
                        <c:v>3.1375524834399209</c:v>
                      </c:pt>
                      <c:pt idx="29">
                        <c:v>3.3253853842798344</c:v>
                      </c:pt>
                      <c:pt idx="30">
                        <c:v>2.7007103214024726</c:v>
                      </c:pt>
                      <c:pt idx="31">
                        <c:v>1.3056927569270789</c:v>
                      </c:pt>
                      <c:pt idx="32">
                        <c:v>1.1131201145088889</c:v>
                      </c:pt>
                      <c:pt idx="33">
                        <c:v>1.0852611588643282</c:v>
                      </c:pt>
                      <c:pt idx="34">
                        <c:v>1.1999273064936342</c:v>
                      </c:pt>
                      <c:pt idx="35">
                        <c:v>1.2366806166895346</c:v>
                      </c:pt>
                      <c:pt idx="36">
                        <c:v>1.5524133067083872</c:v>
                      </c:pt>
                      <c:pt idx="37">
                        <c:v>1.7515209030626717</c:v>
                      </c:pt>
                      <c:pt idx="38">
                        <c:v>2.0133098279218911</c:v>
                      </c:pt>
                      <c:pt idx="39">
                        <c:v>1.6348635848412489</c:v>
                      </c:pt>
                      <c:pt idx="40">
                        <c:v>1.4174021871425648</c:v>
                      </c:pt>
                      <c:pt idx="41">
                        <c:v>1.5463253879358172</c:v>
                      </c:pt>
                      <c:pt idx="42">
                        <c:v>1.4246661012009849</c:v>
                      </c:pt>
                      <c:pt idx="43">
                        <c:v>1.5500144133804379</c:v>
                      </c:pt>
                      <c:pt idx="44">
                        <c:v>1.5570944508088871</c:v>
                      </c:pt>
                      <c:pt idx="45">
                        <c:v>1.5468299809947481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(1988)'!$AG$62:$AG$107</c15:sqref>
                        </c15:formulaRef>
                      </c:ext>
                    </c:extLst>
                    <c:numCache>
                      <c:formatCode>0.00</c:formatCode>
                      <c:ptCount val="46"/>
                      <c:pt idx="2">
                        <c:v>2.8958067614138545</c:v>
                      </c:pt>
                      <c:pt idx="3">
                        <c:v>2.8558095736988487</c:v>
                      </c:pt>
                      <c:pt idx="4">
                        <c:v>2.6789491928432683</c:v>
                      </c:pt>
                      <c:pt idx="6">
                        <c:v>2.4996514340551887</c:v>
                      </c:pt>
                      <c:pt idx="7">
                        <c:v>2.393587305601411</c:v>
                      </c:pt>
                      <c:pt idx="8">
                        <c:v>2.6168286286715414</c:v>
                      </c:pt>
                      <c:pt idx="9">
                        <c:v>2.4481995165684345</c:v>
                      </c:pt>
                      <c:pt idx="10">
                        <c:v>2.4622176671120246</c:v>
                      </c:pt>
                      <c:pt idx="11">
                        <c:v>2.558188752058272</c:v>
                      </c:pt>
                      <c:pt idx="12">
                        <c:v>2.5976328605581132</c:v>
                      </c:pt>
                      <c:pt idx="13">
                        <c:v>2.4994428195439151</c:v>
                      </c:pt>
                      <c:pt idx="15">
                        <c:v>3.9694865535317199</c:v>
                      </c:pt>
                      <c:pt idx="16">
                        <c:v>4.0847090216214976</c:v>
                      </c:pt>
                      <c:pt idx="17">
                        <c:v>4.1669850047346015</c:v>
                      </c:pt>
                      <c:pt idx="18">
                        <c:v>4.1000844722880423</c:v>
                      </c:pt>
                      <c:pt idx="19">
                        <c:v>4.3009124279715172</c:v>
                      </c:pt>
                      <c:pt idx="20">
                        <c:v>4.3158268099444159</c:v>
                      </c:pt>
                      <c:pt idx="21">
                        <c:v>2.956191806865117</c:v>
                      </c:pt>
                      <c:pt idx="22">
                        <c:v>3.1189028545354534</c:v>
                      </c:pt>
                      <c:pt idx="23">
                        <c:v>2.6933686093706739</c:v>
                      </c:pt>
                      <c:pt idx="24">
                        <c:v>2.3389192548831734</c:v>
                      </c:pt>
                      <c:pt idx="26">
                        <c:v>2.7140807690586928</c:v>
                      </c:pt>
                      <c:pt idx="27">
                        <c:v>2.8458063280877113</c:v>
                      </c:pt>
                      <c:pt idx="28">
                        <c:v>2.651846951123078</c:v>
                      </c:pt>
                      <c:pt idx="29">
                        <c:v>2.6227050535244207</c:v>
                      </c:pt>
                      <c:pt idx="31">
                        <c:v>3.6849007003799277</c:v>
                      </c:pt>
                      <c:pt idx="32">
                        <c:v>4.3745538259801089</c:v>
                      </c:pt>
                      <c:pt idx="33">
                        <c:v>4.6933011166585761</c:v>
                      </c:pt>
                      <c:pt idx="34">
                        <c:v>3.9061206460737186</c:v>
                      </c:pt>
                      <c:pt idx="35">
                        <c:v>3.8891467075849957</c:v>
                      </c:pt>
                      <c:pt idx="36">
                        <c:v>3.6224621622436768</c:v>
                      </c:pt>
                      <c:pt idx="37">
                        <c:v>3.2871276137116139</c:v>
                      </c:pt>
                      <c:pt idx="38">
                        <c:v>2.9053714934978356</c:v>
                      </c:pt>
                      <c:pt idx="39">
                        <c:v>3.3830388202874531</c:v>
                      </c:pt>
                      <c:pt idx="40">
                        <c:v>3.792458958005382</c:v>
                      </c:pt>
                      <c:pt idx="41">
                        <c:v>4.4658151512527482</c:v>
                      </c:pt>
                      <c:pt idx="42">
                        <c:v>4.830983406416772</c:v>
                      </c:pt>
                      <c:pt idx="43">
                        <c:v>3.6175323876921195</c:v>
                      </c:pt>
                      <c:pt idx="44">
                        <c:v>3.6169753630398143</c:v>
                      </c:pt>
                      <c:pt idx="45">
                        <c:v>3.6686520800580658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B43-4444-8458-FEF7AFCE9BEC}"/>
                  </c:ext>
                </c:extLst>
              </c15:ser>
            </c15:filteredScatterSeries>
            <c15:filteredScatterSeries>
              <c15:ser>
                <c:idx val="8"/>
                <c:order val="8"/>
                <c:tx>
                  <c:v>cota=6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C00000"/>
                    </a:solidFill>
                    <a:ln w="9525">
                      <a:solidFill>
                        <a:srgbClr val="C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(1988)'!$U$108:$U$134</c15:sqref>
                        </c15:formulaRef>
                      </c:ext>
                    </c:extLst>
                    <c:numCache>
                      <c:formatCode>0.00</c:formatCode>
                      <c:ptCount val="27"/>
                      <c:pt idx="0">
                        <c:v>1.1970054859009178</c:v>
                      </c:pt>
                      <c:pt idx="1">
                        <c:v>1.0283623791589231</c:v>
                      </c:pt>
                      <c:pt idx="2">
                        <c:v>1.4533652339374492</c:v>
                      </c:pt>
                      <c:pt idx="3">
                        <c:v>1.0935732276850629</c:v>
                      </c:pt>
                      <c:pt idx="4">
                        <c:v>0.97554493641129536</c:v>
                      </c:pt>
                      <c:pt idx="5">
                        <c:v>1.4229268469855338</c:v>
                      </c:pt>
                      <c:pt idx="6">
                        <c:v>1.7622841579444799</c:v>
                      </c:pt>
                      <c:pt idx="7">
                        <c:v>1.5549289475904824</c:v>
                      </c:pt>
                      <c:pt idx="8">
                        <c:v>2.0954006081444727</c:v>
                      </c:pt>
                      <c:pt idx="9">
                        <c:v>1.3150862993346089</c:v>
                      </c:pt>
                      <c:pt idx="10">
                        <c:v>1.8347932540842748</c:v>
                      </c:pt>
                      <c:pt idx="11">
                        <c:v>2.3321394275735132</c:v>
                      </c:pt>
                      <c:pt idx="12">
                        <c:v>2.8142629609544865</c:v>
                      </c:pt>
                      <c:pt idx="13">
                        <c:v>2.1863114531561947</c:v>
                      </c:pt>
                      <c:pt idx="14">
                        <c:v>1.9169947595101755</c:v>
                      </c:pt>
                      <c:pt idx="15">
                        <c:v>0.8708084245073392</c:v>
                      </c:pt>
                      <c:pt idx="16">
                        <c:v>0.98041472107329597</c:v>
                      </c:pt>
                      <c:pt idx="17">
                        <c:v>1.1880435973123122</c:v>
                      </c:pt>
                      <c:pt idx="18">
                        <c:v>1.0778484750343116</c:v>
                      </c:pt>
                      <c:pt idx="19">
                        <c:v>0.85753641122702018</c:v>
                      </c:pt>
                      <c:pt idx="20">
                        <c:v>0.83376379350995755</c:v>
                      </c:pt>
                      <c:pt idx="21">
                        <c:v>0.80728542608937737</c:v>
                      </c:pt>
                      <c:pt idx="22">
                        <c:v>0.77541255815167953</c:v>
                      </c:pt>
                      <c:pt idx="23">
                        <c:v>0.80158414515500631</c:v>
                      </c:pt>
                      <c:pt idx="24">
                        <c:v>0.76125319070277597</c:v>
                      </c:pt>
                      <c:pt idx="25">
                        <c:v>0.72930877126218541</c:v>
                      </c:pt>
                      <c:pt idx="26">
                        <c:v>0.83051745881956873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(1988)'!$AF$108:$AF$134</c15:sqref>
                        </c15:formulaRef>
                      </c:ext>
                    </c:extLst>
                    <c:numCache>
                      <c:formatCode>0.00</c:formatCode>
                      <c:ptCount val="27"/>
                      <c:pt idx="0">
                        <c:v>4.5794442674972355</c:v>
                      </c:pt>
                      <c:pt idx="1">
                        <c:v>4.7967089271631069</c:v>
                      </c:pt>
                      <c:pt idx="2">
                        <c:v>3.8466680647591187</c:v>
                      </c:pt>
                      <c:pt idx="3">
                        <c:v>4.5688782861822608</c:v>
                      </c:pt>
                      <c:pt idx="4">
                        <c:v>5.0860975628095826</c:v>
                      </c:pt>
                      <c:pt idx="5">
                        <c:v>3.622495468151202</c:v>
                      </c:pt>
                      <c:pt idx="6">
                        <c:v>3.0764304951411034</c:v>
                      </c:pt>
                      <c:pt idx="7">
                        <c:v>3.5239585031244918</c:v>
                      </c:pt>
                      <c:pt idx="9">
                        <c:v>4.0162660098339265</c:v>
                      </c:pt>
                      <c:pt idx="10">
                        <c:v>3.0077519190443653</c:v>
                      </c:pt>
                      <c:pt idx="11">
                        <c:v>2.3326034244344913</c:v>
                      </c:pt>
                      <c:pt idx="12">
                        <c:v>2.1228584726383803</c:v>
                      </c:pt>
                      <c:pt idx="13">
                        <c:v>2.9247837295092611</c:v>
                      </c:pt>
                      <c:pt idx="14">
                        <c:v>2.9753849336165805</c:v>
                      </c:pt>
                      <c:pt idx="15">
                        <c:v>4.9713179882398961</c:v>
                      </c:pt>
                      <c:pt idx="16">
                        <c:v>4.2343901170030769</c:v>
                      </c:pt>
                      <c:pt idx="17">
                        <c:v>3.384986232583346</c:v>
                      </c:pt>
                      <c:pt idx="18">
                        <c:v>3.6583029477751006</c:v>
                      </c:pt>
                      <c:pt idx="19">
                        <c:v>5.2553728240836071</c:v>
                      </c:pt>
                      <c:pt idx="20">
                        <c:v>4.4365895379853635</c:v>
                      </c:pt>
                      <c:pt idx="21">
                        <c:v>5.2986907390224998</c:v>
                      </c:pt>
                      <c:pt idx="22">
                        <c:v>5.2711163527666942</c:v>
                      </c:pt>
                      <c:pt idx="23">
                        <c:v>4.737656010961766</c:v>
                      </c:pt>
                      <c:pt idx="24">
                        <c:v>5.0502949544049125</c:v>
                      </c:pt>
                      <c:pt idx="25">
                        <c:v>5.2760793929277252</c:v>
                      </c:pt>
                      <c:pt idx="26">
                        <c:v>4.9561942783661248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FB43-4444-8458-FEF7AFCE9BEC}"/>
                  </c:ext>
                </c:extLst>
              </c15:ser>
            </c15:filteredScatterSeries>
            <c15:filteredScatterSeries>
              <c15:ser>
                <c:idx val="9"/>
                <c:order val="9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C00000"/>
                    </a:solidFill>
                    <a:ln w="9525">
                      <a:solidFill>
                        <a:srgbClr val="C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(1988)'!$U$108:$U$134</c15:sqref>
                        </c15:formulaRef>
                      </c:ext>
                    </c:extLst>
                    <c:numCache>
                      <c:formatCode>0.00</c:formatCode>
                      <c:ptCount val="27"/>
                      <c:pt idx="0">
                        <c:v>1.1970054859009178</c:v>
                      </c:pt>
                      <c:pt idx="1">
                        <c:v>1.0283623791589231</c:v>
                      </c:pt>
                      <c:pt idx="2">
                        <c:v>1.4533652339374492</c:v>
                      </c:pt>
                      <c:pt idx="3">
                        <c:v>1.0935732276850629</c:v>
                      </c:pt>
                      <c:pt idx="4">
                        <c:v>0.97554493641129536</c:v>
                      </c:pt>
                      <c:pt idx="5">
                        <c:v>1.4229268469855338</c:v>
                      </c:pt>
                      <c:pt idx="6">
                        <c:v>1.7622841579444799</c:v>
                      </c:pt>
                      <c:pt idx="7">
                        <c:v>1.5549289475904824</c:v>
                      </c:pt>
                      <c:pt idx="8">
                        <c:v>2.0954006081444727</c:v>
                      </c:pt>
                      <c:pt idx="9">
                        <c:v>1.3150862993346089</c:v>
                      </c:pt>
                      <c:pt idx="10">
                        <c:v>1.8347932540842748</c:v>
                      </c:pt>
                      <c:pt idx="11">
                        <c:v>2.3321394275735132</c:v>
                      </c:pt>
                      <c:pt idx="12">
                        <c:v>2.8142629609544865</c:v>
                      </c:pt>
                      <c:pt idx="13">
                        <c:v>2.1863114531561947</c:v>
                      </c:pt>
                      <c:pt idx="14">
                        <c:v>1.9169947595101755</c:v>
                      </c:pt>
                      <c:pt idx="15">
                        <c:v>0.8708084245073392</c:v>
                      </c:pt>
                      <c:pt idx="16">
                        <c:v>0.98041472107329597</c:v>
                      </c:pt>
                      <c:pt idx="17">
                        <c:v>1.1880435973123122</c:v>
                      </c:pt>
                      <c:pt idx="18">
                        <c:v>1.0778484750343116</c:v>
                      </c:pt>
                      <c:pt idx="19">
                        <c:v>0.85753641122702018</c:v>
                      </c:pt>
                      <c:pt idx="20">
                        <c:v>0.83376379350995755</c:v>
                      </c:pt>
                      <c:pt idx="21">
                        <c:v>0.80728542608937737</c:v>
                      </c:pt>
                      <c:pt idx="22">
                        <c:v>0.77541255815167953</c:v>
                      </c:pt>
                      <c:pt idx="23">
                        <c:v>0.80158414515500631</c:v>
                      </c:pt>
                      <c:pt idx="24">
                        <c:v>0.76125319070277597</c:v>
                      </c:pt>
                      <c:pt idx="25">
                        <c:v>0.72930877126218541</c:v>
                      </c:pt>
                      <c:pt idx="26">
                        <c:v>0.83051745881956873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(1988)'!$AG$108:$AG$134</c15:sqref>
                        </c15:formulaRef>
                      </c:ext>
                    </c:extLst>
                    <c:numCache>
                      <c:formatCode>0.00</c:formatCode>
                      <c:ptCount val="27"/>
                      <c:pt idx="0">
                        <c:v>4.4415081887411478</c:v>
                      </c:pt>
                      <c:pt idx="1">
                        <c:v>4.671485951511344</c:v>
                      </c:pt>
                      <c:pt idx="2">
                        <c:v>3.512554071326528</c:v>
                      </c:pt>
                      <c:pt idx="3">
                        <c:v>4.5468756965470574</c:v>
                      </c:pt>
                      <c:pt idx="5">
                        <c:v>3.8658058724308124</c:v>
                      </c:pt>
                      <c:pt idx="6">
                        <c:v>3.2010413516634819</c:v>
                      </c:pt>
                      <c:pt idx="7">
                        <c:v>3.6993375680044402</c:v>
                      </c:pt>
                      <c:pt idx="8">
                        <c:v>3.0414734962923049</c:v>
                      </c:pt>
                      <c:pt idx="9">
                        <c:v>4.0597857051110875</c:v>
                      </c:pt>
                      <c:pt idx="10">
                        <c:v>3.1773426823062634</c:v>
                      </c:pt>
                      <c:pt idx="11">
                        <c:v>2.5582417924688614</c:v>
                      </c:pt>
                      <c:pt idx="12">
                        <c:v>2.1591782040415999</c:v>
                      </c:pt>
                      <c:pt idx="13">
                        <c:v>2.9914362494942335</c:v>
                      </c:pt>
                      <c:pt idx="14">
                        <c:v>3.1431538703450079</c:v>
                      </c:pt>
                      <c:pt idx="15">
                        <c:v>5.0295077276822768</c:v>
                      </c:pt>
                      <c:pt idx="16">
                        <c:v>4.2574872668877273</c:v>
                      </c:pt>
                      <c:pt idx="17">
                        <c:v>3.7809522176044368</c:v>
                      </c:pt>
                      <c:pt idx="18">
                        <c:v>3.905196444856784</c:v>
                      </c:pt>
                      <c:pt idx="19">
                        <c:v>5.2239733229358087</c:v>
                      </c:pt>
                      <c:pt idx="20">
                        <c:v>4.5213783894906214</c:v>
                      </c:pt>
                      <c:pt idx="21">
                        <c:v>5.1810803933915892</c:v>
                      </c:pt>
                      <c:pt idx="22">
                        <c:v>5.2351593311577549</c:v>
                      </c:pt>
                      <c:pt idx="23">
                        <c:v>5.1602405181239206</c:v>
                      </c:pt>
                      <c:pt idx="24">
                        <c:v>5.1730970427424712</c:v>
                      </c:pt>
                      <c:pt idx="25">
                        <c:v>5.3777678105816227</c:v>
                      </c:pt>
                      <c:pt idx="26">
                        <c:v>4.8457826279950531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FB43-4444-8458-FEF7AFCE9BEC}"/>
                  </c:ext>
                </c:extLst>
              </c15:ser>
            </c15:filteredScatterSeries>
            <c15:filteredScatterSeries>
              <c15:ser>
                <c:idx val="10"/>
                <c:order val="10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70C0"/>
                    </a:solidFill>
                    <a:ln w="9525">
                      <a:solidFill>
                        <a:srgbClr val="0070C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'Thompson and Shuttler 1975'!$R$3:$R$32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3.4650000000000003</c:v>
                      </c:pt>
                      <c:pt idx="1">
                        <c:v>3.3109999999999999</c:v>
                      </c:pt>
                      <c:pt idx="2">
                        <c:v>3.1570000000000005</c:v>
                      </c:pt>
                      <c:pt idx="3">
                        <c:v>3.0470000000000002</c:v>
                      </c:pt>
                      <c:pt idx="4">
                        <c:v>2.7390000000000003</c:v>
                      </c:pt>
                      <c:pt idx="5">
                        <c:v>2.64</c:v>
                      </c:pt>
                      <c:pt idx="6">
                        <c:v>2.508</c:v>
                      </c:pt>
                      <c:pt idx="7">
                        <c:v>2.4420000000000006</c:v>
                      </c:pt>
                      <c:pt idx="8">
                        <c:v>2.2880000000000003</c:v>
                      </c:pt>
                      <c:pt idx="9">
                        <c:v>2.2109999999999999</c:v>
                      </c:pt>
                      <c:pt idx="10">
                        <c:v>4.2350000000000003</c:v>
                      </c:pt>
                      <c:pt idx="11">
                        <c:v>3.9930000000000003</c:v>
                      </c:pt>
                      <c:pt idx="12">
                        <c:v>3.7070000000000003</c:v>
                      </c:pt>
                      <c:pt idx="13">
                        <c:v>3.5750000000000002</c:v>
                      </c:pt>
                      <c:pt idx="14">
                        <c:v>3.3000000000000003</c:v>
                      </c:pt>
                      <c:pt idx="15">
                        <c:v>3.1350000000000002</c:v>
                      </c:pt>
                      <c:pt idx="16">
                        <c:v>2.9260000000000006</c:v>
                      </c:pt>
                      <c:pt idx="17">
                        <c:v>0</c:v>
                      </c:pt>
                      <c:pt idx="18">
                        <c:v>2.706</c:v>
                      </c:pt>
                      <c:pt idx="19">
                        <c:v>2.6179999999999999</c:v>
                      </c:pt>
                      <c:pt idx="20">
                        <c:v>4.6970000000000001</c:v>
                      </c:pt>
                      <c:pt idx="21">
                        <c:v>4.4990000000000006</c:v>
                      </c:pt>
                      <c:pt idx="22">
                        <c:v>4.3450000000000006</c:v>
                      </c:pt>
                      <c:pt idx="23">
                        <c:v>0</c:v>
                      </c:pt>
                      <c:pt idx="24">
                        <c:v>3.8170000000000006</c:v>
                      </c:pt>
                      <c:pt idx="25">
                        <c:v>3.6739999999999999</c:v>
                      </c:pt>
                      <c:pt idx="26">
                        <c:v>3.5310000000000001</c:v>
                      </c:pt>
                      <c:pt idx="27">
                        <c:v>0</c:v>
                      </c:pt>
                      <c:pt idx="28">
                        <c:v>3.1570000000000005</c:v>
                      </c:pt>
                      <c:pt idx="29">
                        <c:v>3.0140000000000007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'Thompson and Shuttler 1975'!$S$3:$S$32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2.4491371924297582</c:v>
                      </c:pt>
                      <c:pt idx="1">
                        <c:v>2.4826039796011505</c:v>
                      </c:pt>
                      <c:pt idx="2">
                        <c:v>2.458413434306272</c:v>
                      </c:pt>
                      <c:pt idx="3">
                        <c:v>2.4089794339316546</c:v>
                      </c:pt>
                      <c:pt idx="4">
                        <c:v>2.6228348656517273</c:v>
                      </c:pt>
                      <c:pt idx="5">
                        <c:v>2.5947215786799123</c:v>
                      </c:pt>
                      <c:pt idx="6">
                        <c:v>2.5885647337695454</c:v>
                      </c:pt>
                      <c:pt idx="7">
                        <c:v>2.4879623661917085</c:v>
                      </c:pt>
                      <c:pt idx="8">
                        <c:v>2.8139023061958928</c:v>
                      </c:pt>
                      <c:pt idx="9">
                        <c:v>2.7709063772322517</c:v>
                      </c:pt>
                      <c:pt idx="10">
                        <c:v>2.2059604499190022</c:v>
                      </c:pt>
                      <c:pt idx="11">
                        <c:v>2.2904023811804159</c:v>
                      </c:pt>
                      <c:pt idx="12">
                        <c:v>2.400568412322595</c:v>
                      </c:pt>
                      <c:pt idx="13">
                        <c:v>2.3431603237149425</c:v>
                      </c:pt>
                      <c:pt idx="14">
                        <c:v>2.4317674251075614</c:v>
                      </c:pt>
                      <c:pt idx="15">
                        <c:v>2.4826039796011505</c:v>
                      </c:pt>
                      <c:pt idx="16">
                        <c:v>2.5596422227777067</c:v>
                      </c:pt>
                      <c:pt idx="18">
                        <c:v>2.7096837022627116</c:v>
                      </c:pt>
                      <c:pt idx="19">
                        <c:v>2.6748055780218842</c:v>
                      </c:pt>
                      <c:pt idx="20">
                        <c:v>2.2928092865299869</c:v>
                      </c:pt>
                      <c:pt idx="21">
                        <c:v>2.3064191810488106</c:v>
                      </c:pt>
                      <c:pt idx="22">
                        <c:v>2.2270333463715644</c:v>
                      </c:pt>
                      <c:pt idx="24">
                        <c:v>2.3101790538521838</c:v>
                      </c:pt>
                      <c:pt idx="25">
                        <c:v>2.3064191810488106</c:v>
                      </c:pt>
                      <c:pt idx="26">
                        <c:v>2.2559558573634027</c:v>
                      </c:pt>
                      <c:pt idx="28">
                        <c:v>2.5359860290407426</c:v>
                      </c:pt>
                      <c:pt idx="29">
                        <c:v>2.5626879789431229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FB43-4444-8458-FEF7AFCE9BEC}"/>
                  </c:ext>
                </c:extLst>
              </c15:ser>
            </c15:filteredScatterSeries>
            <c15:filteredScatterSeries>
              <c15:ser>
                <c:idx val="11"/>
                <c:order val="11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70C0"/>
                    </a:solidFill>
                    <a:ln w="9525">
                      <a:solidFill>
                        <a:srgbClr val="0070C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'Thompson and Shuttler 1975'!$Y$3:$Y$34</c15:sqref>
                        </c15:formulaRef>
                      </c:ext>
                    </c:extLst>
                    <c:numCache>
                      <c:formatCode>General</c:formatCode>
                      <c:ptCount val="32"/>
                      <c:pt idx="0">
                        <c:v>3.8390000000000004</c:v>
                      </c:pt>
                      <c:pt idx="1">
                        <c:v>3.6520000000000001</c:v>
                      </c:pt>
                      <c:pt idx="2">
                        <c:v>3.3880000000000003</c:v>
                      </c:pt>
                      <c:pt idx="3">
                        <c:v>3.1459999999999999</c:v>
                      </c:pt>
                      <c:pt idx="4">
                        <c:v>2.915</c:v>
                      </c:pt>
                      <c:pt idx="5">
                        <c:v>2.7940000000000005</c:v>
                      </c:pt>
                      <c:pt idx="6">
                        <c:v>2.6619999999999999</c:v>
                      </c:pt>
                      <c:pt idx="7">
                        <c:v>2.552</c:v>
                      </c:pt>
                      <c:pt idx="8">
                        <c:v>2.431</c:v>
                      </c:pt>
                      <c:pt idx="9">
                        <c:v>2.387</c:v>
                      </c:pt>
                      <c:pt idx="10">
                        <c:v>4.4550000000000001</c:v>
                      </c:pt>
                      <c:pt idx="11">
                        <c:v>4.3120000000000003</c:v>
                      </c:pt>
                      <c:pt idx="12">
                        <c:v>4.07</c:v>
                      </c:pt>
                      <c:pt idx="13">
                        <c:v>3.8500000000000005</c:v>
                      </c:pt>
                      <c:pt idx="14">
                        <c:v>3.9380000000000006</c:v>
                      </c:pt>
                      <c:pt idx="15">
                        <c:v>3.6410000000000005</c:v>
                      </c:pt>
                      <c:pt idx="16">
                        <c:v>3.2230000000000003</c:v>
                      </c:pt>
                      <c:pt idx="17">
                        <c:v>2.9590000000000001</c:v>
                      </c:pt>
                      <c:pt idx="18">
                        <c:v>2.8160000000000003</c:v>
                      </c:pt>
                      <c:pt idx="19">
                        <c:v>2.7390000000000003</c:v>
                      </c:pt>
                      <c:pt idx="20">
                        <c:v>4.8070000000000004</c:v>
                      </c:pt>
                      <c:pt idx="21">
                        <c:v>4.6420000000000003</c:v>
                      </c:pt>
                      <c:pt idx="22">
                        <c:v>4.4990000000000006</c:v>
                      </c:pt>
                      <c:pt idx="23">
                        <c:v>4.4000000000000004</c:v>
                      </c:pt>
                      <c:pt idx="24">
                        <c:v>4.0150000000000006</c:v>
                      </c:pt>
                      <c:pt idx="25">
                        <c:v>3.8170000000000006</c:v>
                      </c:pt>
                      <c:pt idx="26">
                        <c:v>3.6739999999999999</c:v>
                      </c:pt>
                      <c:pt idx="27">
                        <c:v>3.5750000000000002</c:v>
                      </c:pt>
                      <c:pt idx="28">
                        <c:v>3.3220000000000005</c:v>
                      </c:pt>
                      <c:pt idx="29">
                        <c:v>3.1680000000000001</c:v>
                      </c:pt>
                      <c:pt idx="30">
                        <c:v>3.0030000000000001</c:v>
                      </c:pt>
                      <c:pt idx="31">
                        <c:v>2.9480000000000004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'Thompson and Shuttler 1975'!$Z$3:$Z$34</c15:sqref>
                        </c15:formulaRef>
                      </c:ext>
                    </c:extLst>
                    <c:numCache>
                      <c:formatCode>General</c:formatCode>
                      <c:ptCount val="32"/>
                      <c:pt idx="0">
                        <c:v>2.2294819811262876</c:v>
                      </c:pt>
                      <c:pt idx="1">
                        <c:v>2.2703436313862455</c:v>
                      </c:pt>
                      <c:pt idx="2">
                        <c:v>2.388800272923854</c:v>
                      </c:pt>
                      <c:pt idx="3">
                        <c:v>2.5124084098850035</c:v>
                      </c:pt>
                      <c:pt idx="4">
                        <c:v>2.5784443781721413</c:v>
                      </c:pt>
                      <c:pt idx="5">
                        <c:v>2.5921246185118552</c:v>
                      </c:pt>
                      <c:pt idx="6">
                        <c:v>2.582486781539302</c:v>
                      </c:pt>
                      <c:pt idx="7">
                        <c:v>2.5564857504093017</c:v>
                      </c:pt>
                      <c:pt idx="8">
                        <c:v>2.772312376530949</c:v>
                      </c:pt>
                      <c:pt idx="9">
                        <c:v>2.6636315045397687</c:v>
                      </c:pt>
                      <c:pt idx="10">
                        <c:v>2.2294819811262876</c:v>
                      </c:pt>
                      <c:pt idx="11">
                        <c:v>2.1988367453583324</c:v>
                      </c:pt>
                      <c:pt idx="12">
                        <c:v>2.2273948490776476</c:v>
                      </c:pt>
                      <c:pt idx="13">
                        <c:v>2.2626368135806465</c:v>
                      </c:pt>
                      <c:pt idx="14">
                        <c:v>1.8999063839163146</c:v>
                      </c:pt>
                      <c:pt idx="15">
                        <c:v>2.0558229733025057</c:v>
                      </c:pt>
                      <c:pt idx="16">
                        <c:v>2.3565191881546128</c:v>
                      </c:pt>
                      <c:pt idx="17">
                        <c:v>2.5564857504093017</c:v>
                      </c:pt>
                      <c:pt idx="18">
                        <c:v>2.7916991763668295</c:v>
                      </c:pt>
                      <c:pt idx="19">
                        <c:v>2.7172616690607034</c:v>
                      </c:pt>
                      <c:pt idx="20">
                        <c:v>2.4427367793209762</c:v>
                      </c:pt>
                      <c:pt idx="21">
                        <c:v>2.4133574034420722</c:v>
                      </c:pt>
                      <c:pt idx="22">
                        <c:v>2.3242381033853716</c:v>
                      </c:pt>
                      <c:pt idx="23">
                        <c:v>2.2038670262149154</c:v>
                      </c:pt>
                      <c:pt idx="24">
                        <c:v>2.3264159803056912</c:v>
                      </c:pt>
                      <c:pt idx="25">
                        <c:v>2.3776039604281158</c:v>
                      </c:pt>
                      <c:pt idx="26">
                        <c:v>2.3242381033853716</c:v>
                      </c:pt>
                      <c:pt idx="27">
                        <c:v>2.2332519198977812</c:v>
                      </c:pt>
                      <c:pt idx="28">
                        <c:v>2.5590575783362608</c:v>
                      </c:pt>
                      <c:pt idx="29">
                        <c:v>2.5921246185118552</c:v>
                      </c:pt>
                      <c:pt idx="30">
                        <c:v>2.5986273239239224</c:v>
                      </c:pt>
                      <c:pt idx="31">
                        <c:v>2.4536386225192723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FB43-4444-8458-FEF7AFCE9BEC}"/>
                  </c:ext>
                </c:extLst>
              </c15:ser>
            </c15:filteredScatterSeries>
            <c15:filteredScatterSeries>
              <c15:ser>
                <c:idx val="12"/>
                <c:order val="12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70C0"/>
                    </a:solidFill>
                    <a:ln w="9525">
                      <a:solidFill>
                        <a:srgbClr val="0070C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S'!$I$80:$I$90</c15:sqref>
                        </c15:formulaRef>
                      </c:ext>
                    </c:extLst>
                    <c:numCache>
                      <c:formatCode>0.00</c:formatCode>
                      <c:ptCount val="11"/>
                      <c:pt idx="0">
                        <c:v>2.77</c:v>
                      </c:pt>
                      <c:pt idx="1">
                        <c:v>2.2200000000000002</c:v>
                      </c:pt>
                      <c:pt idx="2">
                        <c:v>3.25</c:v>
                      </c:pt>
                      <c:pt idx="9">
                        <c:v>5.74</c:v>
                      </c:pt>
                      <c:pt idx="10">
                        <c:v>6.49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S'!$W$80:$W$82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2.4089794339316546</c:v>
                      </c:pt>
                      <c:pt idx="1">
                        <c:v>2.4879623661917085</c:v>
                      </c:pt>
                      <c:pt idx="2">
                        <c:v>2.3431603237149425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FB43-4444-8458-FEF7AFCE9BEC}"/>
                  </c:ext>
                </c:extLst>
              </c15:ser>
            </c15:filteredScatterSeries>
            <c15:filteredScatterSeries>
              <c15:ser>
                <c:idx val="13"/>
                <c:order val="13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70C0"/>
                    </a:solidFill>
                    <a:ln w="9525">
                      <a:solidFill>
                        <a:srgbClr val="0070C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S'!$K$80:$K$90</c15:sqref>
                        </c15:formulaRef>
                      </c:ext>
                    </c:extLst>
                    <c:numCache>
                      <c:formatCode>0.00</c:formatCode>
                      <c:ptCount val="11"/>
                      <c:pt idx="0">
                        <c:v>2.86</c:v>
                      </c:pt>
                      <c:pt idx="1">
                        <c:v>2.3199999999999998</c:v>
                      </c:pt>
                      <c:pt idx="2">
                        <c:v>3.5</c:v>
                      </c:pt>
                      <c:pt idx="3">
                        <c:v>2.69</c:v>
                      </c:pt>
                      <c:pt idx="4">
                        <c:v>4</c:v>
                      </c:pt>
                      <c:pt idx="5">
                        <c:v>3.25</c:v>
                      </c:pt>
                      <c:pt idx="6">
                        <c:v>2.68</c:v>
                      </c:pt>
                      <c:pt idx="8">
                        <c:v>4.76</c:v>
                      </c:pt>
                      <c:pt idx="9">
                        <c:v>5.8</c:v>
                      </c:pt>
                      <c:pt idx="10">
                        <c:v>6.55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S'!$X$80:$X$86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2.5124084098850035</c:v>
                      </c:pt>
                      <c:pt idx="1">
                        <c:v>2.5564857504093017</c:v>
                      </c:pt>
                      <c:pt idx="2">
                        <c:v>2.2626368135806465</c:v>
                      </c:pt>
                      <c:pt idx="3">
                        <c:v>2.5564857504093017</c:v>
                      </c:pt>
                      <c:pt idx="4">
                        <c:v>2.2038670262149154</c:v>
                      </c:pt>
                      <c:pt idx="5">
                        <c:v>2.2332519198977812</c:v>
                      </c:pt>
                      <c:pt idx="6">
                        <c:v>2.4536386225192723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FB43-4444-8458-FEF7AFCE9BEC}"/>
                  </c:ext>
                </c:extLst>
              </c15:ser>
            </c15:filteredScatterSeries>
            <c15:filteredScatterSeries>
              <c15:ser>
                <c:idx val="14"/>
                <c:order val="14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C000"/>
                    </a:solidFill>
                    <a:ln w="9525">
                      <a:solidFill>
                        <a:srgbClr val="FFC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'Thompson and Shuttler 1975'!$R$35:$R$63</c15:sqref>
                        </c15:formulaRef>
                      </c:ext>
                    </c:extLst>
                    <c:numCache>
                      <c:formatCode>General</c:formatCode>
                      <c:ptCount val="29"/>
                      <c:pt idx="0">
                        <c:v>2.0680000000000001</c:v>
                      </c:pt>
                      <c:pt idx="1">
                        <c:v>1.9580000000000002</c:v>
                      </c:pt>
                      <c:pt idx="2">
                        <c:v>1.87</c:v>
                      </c:pt>
                      <c:pt idx="3">
                        <c:v>1.8149999999999999</c:v>
                      </c:pt>
                      <c:pt idx="4">
                        <c:v>0</c:v>
                      </c:pt>
                      <c:pt idx="5">
                        <c:v>1.617</c:v>
                      </c:pt>
                      <c:pt idx="6">
                        <c:v>1.5620000000000001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2.6179999999999999</c:v>
                      </c:pt>
                      <c:pt idx="10">
                        <c:v>2.3760000000000003</c:v>
                      </c:pt>
                      <c:pt idx="11">
                        <c:v>2.1670000000000003</c:v>
                      </c:pt>
                      <c:pt idx="12">
                        <c:v>2.0680000000000001</c:v>
                      </c:pt>
                      <c:pt idx="13">
                        <c:v>1.87</c:v>
                      </c:pt>
                      <c:pt idx="14">
                        <c:v>1.8260000000000001</c:v>
                      </c:pt>
                      <c:pt idx="15">
                        <c:v>1.7490000000000003</c:v>
                      </c:pt>
                      <c:pt idx="16">
                        <c:v>1.7050000000000003</c:v>
                      </c:pt>
                      <c:pt idx="17">
                        <c:v>0</c:v>
                      </c:pt>
                      <c:pt idx="18">
                        <c:v>2.9480000000000004</c:v>
                      </c:pt>
                      <c:pt idx="19">
                        <c:v>2.8160000000000003</c:v>
                      </c:pt>
                      <c:pt idx="20">
                        <c:v>2.6290000000000004</c:v>
                      </c:pt>
                      <c:pt idx="21">
                        <c:v>2.4750000000000001</c:v>
                      </c:pt>
                      <c:pt idx="22">
                        <c:v>2.387</c:v>
                      </c:pt>
                      <c:pt idx="23">
                        <c:v>2.3650000000000002</c:v>
                      </c:pt>
                      <c:pt idx="24">
                        <c:v>2.2220000000000004</c:v>
                      </c:pt>
                      <c:pt idx="25">
                        <c:v>2.1230000000000002</c:v>
                      </c:pt>
                      <c:pt idx="26">
                        <c:v>2.0020000000000002</c:v>
                      </c:pt>
                      <c:pt idx="27">
                        <c:v>1.9470000000000003</c:v>
                      </c:pt>
                      <c:pt idx="28">
                        <c:v>1.9690000000000003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'Thompson and Shuttler 1975'!$T$35:$T$63</c15:sqref>
                        </c15:formulaRef>
                      </c:ext>
                    </c:extLst>
                    <c:numCache>
                      <c:formatCode>General</c:formatCode>
                      <c:ptCount val="29"/>
                      <c:pt idx="0">
                        <c:v>3.0049697467400582</c:v>
                      </c:pt>
                      <c:pt idx="1">
                        <c:v>3.0752255747317472</c:v>
                      </c:pt>
                      <c:pt idx="2">
                        <c:v>3.0513249096389612</c:v>
                      </c:pt>
                      <c:pt idx="3">
                        <c:v>2.948696137708692</c:v>
                      </c:pt>
                      <c:pt idx="5">
                        <c:v>3.2655162565730111</c:v>
                      </c:pt>
                      <c:pt idx="6">
                        <c:v>3.2353935734156929</c:v>
                      </c:pt>
                      <c:pt idx="9">
                        <c:v>2.5359860290407426</c:v>
                      </c:pt>
                      <c:pt idx="10">
                        <c:v>2.8349735767058299</c:v>
                      </c:pt>
                      <c:pt idx="11">
                        <c:v>3.0657861651348806</c:v>
                      </c:pt>
                      <c:pt idx="12">
                        <c:v>3.0803343581421152</c:v>
                      </c:pt>
                      <c:pt idx="13">
                        <c:v>3.282886023895208</c:v>
                      </c:pt>
                      <c:pt idx="14">
                        <c:v>3.2033599736789036</c:v>
                      </c:pt>
                      <c:pt idx="15">
                        <c:v>3.1236311871185576</c:v>
                      </c:pt>
                      <c:pt idx="16">
                        <c:v>3.0013514258820608</c:v>
                      </c:pt>
                      <c:pt idx="18">
                        <c:v>2.5359860290407426</c:v>
                      </c:pt>
                      <c:pt idx="19">
                        <c:v>2.5626879789431229</c:v>
                      </c:pt>
                      <c:pt idx="20">
                        <c:v>2.6608710112491418</c:v>
                      </c:pt>
                      <c:pt idx="21">
                        <c:v>2.7249111629718712</c:v>
                      </c:pt>
                      <c:pt idx="22">
                        <c:v>2.7190160371367993</c:v>
                      </c:pt>
                      <c:pt idx="23">
                        <c:v>2.6402046329739242</c:v>
                      </c:pt>
                      <c:pt idx="24">
                        <c:v>2.7548895773638571</c:v>
                      </c:pt>
                      <c:pt idx="25">
                        <c:v>2.7331772887287378</c:v>
                      </c:pt>
                      <c:pt idx="26">
                        <c:v>2.7907302731885832</c:v>
                      </c:pt>
                      <c:pt idx="27">
                        <c:v>2.7311545015883025</c:v>
                      </c:pt>
                      <c:pt idx="28">
                        <c:v>2.8660116081624833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FB43-4444-8458-FEF7AFCE9BEC}"/>
                  </c:ext>
                </c:extLst>
              </c15:ser>
            </c15:filteredScatterSeries>
            <c15:filteredScatterSeries>
              <c15:ser>
                <c:idx val="15"/>
                <c:order val="15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'Thompson and Shuttler 1975'!$Y$35:$Y$64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2.6070000000000002</c:v>
                      </c:pt>
                      <c:pt idx="1">
                        <c:v>2.2330000000000001</c:v>
                      </c:pt>
                      <c:pt idx="2">
                        <c:v>1.9690000000000003</c:v>
                      </c:pt>
                      <c:pt idx="3">
                        <c:v>1.8480000000000001</c:v>
                      </c:pt>
                      <c:pt idx="4">
                        <c:v>1.7710000000000004</c:v>
                      </c:pt>
                      <c:pt idx="5">
                        <c:v>1.7270000000000003</c:v>
                      </c:pt>
                      <c:pt idx="6">
                        <c:v>1.6720000000000002</c:v>
                      </c:pt>
                      <c:pt idx="7">
                        <c:v>1.6060000000000001</c:v>
                      </c:pt>
                      <c:pt idx="8">
                        <c:v>1.5289999999999999</c:v>
                      </c:pt>
                      <c:pt idx="9">
                        <c:v>2.7280000000000002</c:v>
                      </c:pt>
                      <c:pt idx="10">
                        <c:v>2.5190000000000001</c:v>
                      </c:pt>
                      <c:pt idx="11">
                        <c:v>2.343</c:v>
                      </c:pt>
                      <c:pt idx="12">
                        <c:v>2.2330000000000001</c:v>
                      </c:pt>
                      <c:pt idx="13">
                        <c:v>2.145</c:v>
                      </c:pt>
                      <c:pt idx="14">
                        <c:v>2.0020000000000002</c:v>
                      </c:pt>
                      <c:pt idx="15">
                        <c:v>1.8480000000000001</c:v>
                      </c:pt>
                      <c:pt idx="16">
                        <c:v>1.7929999999999999</c:v>
                      </c:pt>
                      <c:pt idx="17">
                        <c:v>1.7600000000000002</c:v>
                      </c:pt>
                      <c:pt idx="18">
                        <c:v>3.3000000000000003</c:v>
                      </c:pt>
                      <c:pt idx="19">
                        <c:v>3.1019999999999999</c:v>
                      </c:pt>
                      <c:pt idx="20">
                        <c:v>2.8490000000000002</c:v>
                      </c:pt>
                      <c:pt idx="21">
                        <c:v>2.64</c:v>
                      </c:pt>
                      <c:pt idx="22">
                        <c:v>2.4640000000000004</c:v>
                      </c:pt>
                      <c:pt idx="23">
                        <c:v>2.5739999999999998</c:v>
                      </c:pt>
                      <c:pt idx="24">
                        <c:v>2.3320000000000003</c:v>
                      </c:pt>
                      <c:pt idx="25">
                        <c:v>2.1890000000000001</c:v>
                      </c:pt>
                      <c:pt idx="26">
                        <c:v>2.1560000000000001</c:v>
                      </c:pt>
                      <c:pt idx="27">
                        <c:v>2.0130000000000003</c:v>
                      </c:pt>
                      <c:pt idx="28">
                        <c:v>2.0350000000000001</c:v>
                      </c:pt>
                      <c:pt idx="29">
                        <c:v>1.9250000000000003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'Thompson and Shuttler 1975'!$AA$35:$AA$64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2.113161182111003</c:v>
                      </c:pt>
                      <c:pt idx="1">
                        <c:v>2.6457547830327903</c:v>
                      </c:pt>
                      <c:pt idx="2">
                        <c:v>3.0667030530779207</c:v>
                      </c:pt>
                      <c:pt idx="3">
                        <c:v>3.1588760709080455</c:v>
                      </c:pt>
                      <c:pt idx="4">
                        <c:v>3.1837850458048216</c:v>
                      </c:pt>
                      <c:pt idx="5">
                        <c:v>3.2182087727562063</c:v>
                      </c:pt>
                      <c:pt idx="6">
                        <c:v>3.1641797067351614</c:v>
                      </c:pt>
                      <c:pt idx="7">
                        <c:v>3.0828435954625415</c:v>
                      </c:pt>
                      <c:pt idx="8">
                        <c:v>3.0854138367008819</c:v>
                      </c:pt>
                      <c:pt idx="9">
                        <c:v>2.5978311780080223</c:v>
                      </c:pt>
                      <c:pt idx="10">
                        <c:v>2.8066452765955949</c:v>
                      </c:pt>
                      <c:pt idx="11">
                        <c:v>2.9375787140009559</c:v>
                      </c:pt>
                      <c:pt idx="12">
                        <c:v>2.9384893682865538</c:v>
                      </c:pt>
                      <c:pt idx="13">
                        <c:v>2.8110859762027105</c:v>
                      </c:pt>
                      <c:pt idx="14">
                        <c:v>2.9675357701583995</c:v>
                      </c:pt>
                      <c:pt idx="15">
                        <c:v>3.1474057650010239</c:v>
                      </c:pt>
                      <c:pt idx="16">
                        <c:v>3.0413364961765832</c:v>
                      </c:pt>
                      <c:pt idx="17">
                        <c:v>2.9128246163746234</c:v>
                      </c:pt>
                      <c:pt idx="18">
                        <c:v>2.2682555807980491</c:v>
                      </c:pt>
                      <c:pt idx="19">
                        <c:v>2.3597272389211374</c:v>
                      </c:pt>
                      <c:pt idx="20">
                        <c:v>2.53406515438544</c:v>
                      </c:pt>
                      <c:pt idx="21">
                        <c:v>2.674025325140764</c:v>
                      </c:pt>
                      <c:pt idx="22">
                        <c:v>2.8450845090170742</c:v>
                      </c:pt>
                      <c:pt idx="23">
                        <c:v>2.4815103789927377</c:v>
                      </c:pt>
                      <c:pt idx="24">
                        <c:v>2.788768555088617</c:v>
                      </c:pt>
                      <c:pt idx="25">
                        <c:v>2.8568760020778527</c:v>
                      </c:pt>
                      <c:pt idx="26">
                        <c:v>2.6887177719821969</c:v>
                      </c:pt>
                      <c:pt idx="27">
                        <c:v>2.8315364875455642</c:v>
                      </c:pt>
                      <c:pt idx="28">
                        <c:v>2.9855671747256376</c:v>
                      </c:pt>
                      <c:pt idx="29">
                        <c:v>3.0569193776932915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FB43-4444-8458-FEF7AFCE9BEC}"/>
                  </c:ext>
                </c:extLst>
              </c15:ser>
            </c15:filteredScatterSeries>
            <c15:filteredScatterSeries>
              <c15:ser>
                <c:idx val="16"/>
                <c:order val="16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C000"/>
                    </a:solidFill>
                    <a:ln w="9525">
                      <a:solidFill>
                        <a:srgbClr val="FFC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S'!$I$15:$I$20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1.78</c:v>
                      </c:pt>
                      <c:pt idx="1">
                        <c:v>1.42</c:v>
                      </c:pt>
                      <c:pt idx="2">
                        <c:v>2.16</c:v>
                      </c:pt>
                      <c:pt idx="3">
                        <c:v>1.66</c:v>
                      </c:pt>
                      <c:pt idx="4">
                        <c:v>2.56</c:v>
                      </c:pt>
                      <c:pt idx="5">
                        <c:v>2.02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S'!$W$15:$W$20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3.0752255747317472</c:v>
                      </c:pt>
                      <c:pt idx="1">
                        <c:v>3.2353935734156929</c:v>
                      </c:pt>
                      <c:pt idx="2">
                        <c:v>2.8349735767058299</c:v>
                      </c:pt>
                      <c:pt idx="3">
                        <c:v>3.2033599736789036</c:v>
                      </c:pt>
                      <c:pt idx="4">
                        <c:v>2.5626879789431229</c:v>
                      </c:pt>
                      <c:pt idx="5">
                        <c:v>2.7548895773638571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FB43-4444-8458-FEF7AFCE9BEC}"/>
                  </c:ext>
                </c:extLst>
              </c15:ser>
            </c15:filteredScatterSeries>
            <c15:filteredScatterSeries>
              <c15:ser>
                <c:idx val="17"/>
                <c:order val="17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C000"/>
                    </a:solidFill>
                    <a:ln w="9525">
                      <a:solidFill>
                        <a:srgbClr val="FFC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S'!$K$15:$K$21</c15:sqref>
                        </c15:formulaRef>
                      </c:ext>
                    </c:extLst>
                    <c:numCache>
                      <c:formatCode>0.00</c:formatCode>
                      <c:ptCount val="7"/>
                      <c:pt idx="0">
                        <c:v>2.0299999999999998</c:v>
                      </c:pt>
                      <c:pt idx="1">
                        <c:v>1.52</c:v>
                      </c:pt>
                      <c:pt idx="2">
                        <c:v>2.29</c:v>
                      </c:pt>
                      <c:pt idx="3">
                        <c:v>1.82</c:v>
                      </c:pt>
                      <c:pt idx="4">
                        <c:v>2.82</c:v>
                      </c:pt>
                      <c:pt idx="5">
                        <c:v>2.12</c:v>
                      </c:pt>
                      <c:pt idx="6">
                        <c:v>1.75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S'!$X$15:$X$21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2.6457547830327903</c:v>
                      </c:pt>
                      <c:pt idx="1">
                        <c:v>3.1641797067351614</c:v>
                      </c:pt>
                      <c:pt idx="2">
                        <c:v>2.8066452765955949</c:v>
                      </c:pt>
                      <c:pt idx="3">
                        <c:v>2.9675357701583995</c:v>
                      </c:pt>
                      <c:pt idx="4">
                        <c:v>2.3597272389211374</c:v>
                      </c:pt>
                      <c:pt idx="5">
                        <c:v>2.788768555088617</c:v>
                      </c:pt>
                      <c:pt idx="6">
                        <c:v>3.0569193776932915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FB43-4444-8458-FEF7AFCE9BEC}"/>
                  </c:ext>
                </c:extLst>
              </c15:ser>
            </c15:filteredScatterSeries>
            <c15:filteredScatterSeries>
              <c15:ser>
                <c:idx val="18"/>
                <c:order val="18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ysClr val="windowText" lastClr="000000"/>
                    </a:solidFill>
                    <a:ln w="9525">
                      <a:solidFill>
                        <a:sysClr val="windowText" lastClr="0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'Thompson and Shuttler 1975'!$R$65:$R$89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1.3970000000000002</c:v>
                      </c:pt>
                      <c:pt idx="1">
                        <c:v>1.3420000000000001</c:v>
                      </c:pt>
                      <c:pt idx="2">
                        <c:v>1.276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1.595</c:v>
                      </c:pt>
                      <c:pt idx="6">
                        <c:v>1.4410000000000003</c:v>
                      </c:pt>
                      <c:pt idx="7">
                        <c:v>1.3640000000000001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1.298</c:v>
                      </c:pt>
                      <c:pt idx="11">
                        <c:v>0</c:v>
                      </c:pt>
                      <c:pt idx="12">
                        <c:v>1.9800000000000002</c:v>
                      </c:pt>
                      <c:pt idx="13">
                        <c:v>1.903</c:v>
                      </c:pt>
                      <c:pt idx="14">
                        <c:v>1.7600000000000002</c:v>
                      </c:pt>
                      <c:pt idx="15">
                        <c:v>1.6280000000000001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1.5509999999999999</c:v>
                      </c:pt>
                      <c:pt idx="19">
                        <c:v>1.4960000000000002</c:v>
                      </c:pt>
                      <c:pt idx="20">
                        <c:v>1.4190000000000003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1.3420000000000001</c:v>
                      </c:pt>
                      <c:pt idx="24">
                        <c:v>1.298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'Thompson and Shuttler 1975'!$U$65:$U$89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3.6823906723057362</c:v>
                      </c:pt>
                      <c:pt idx="1">
                        <c:v>3.7158975694675278</c:v>
                      </c:pt>
                      <c:pt idx="2">
                        <c:v>3.7165426624512463</c:v>
                      </c:pt>
                      <c:pt idx="5">
                        <c:v>3.5397127709151883</c:v>
                      </c:pt>
                      <c:pt idx="6">
                        <c:v>3.9334614948900355</c:v>
                      </c:pt>
                      <c:pt idx="7">
                        <c:v>3.9359827909593701</c:v>
                      </c:pt>
                      <c:pt idx="10">
                        <c:v>3.8213488108833116</c:v>
                      </c:pt>
                      <c:pt idx="12">
                        <c:v>3.213406954606421</c:v>
                      </c:pt>
                      <c:pt idx="13">
                        <c:v>3.2193767735472978</c:v>
                      </c:pt>
                      <c:pt idx="14">
                        <c:v>3.383933786045104</c:v>
                      </c:pt>
                      <c:pt idx="15">
                        <c:v>3.593723417832468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3.5086929990837676</c:v>
                      </c:pt>
                      <c:pt idx="19">
                        <c:v>3.4916623713100052</c:v>
                      </c:pt>
                      <c:pt idx="20">
                        <c:v>3.4562400635247004</c:v>
                      </c:pt>
                      <c:pt idx="23">
                        <c:v>3.4913232317615703</c:v>
                      </c:pt>
                      <c:pt idx="24">
                        <c:v>3.4436119717048213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FB43-4444-8458-FEF7AFCE9BEC}"/>
                  </c:ext>
                </c:extLst>
              </c15:ser>
            </c15:filteredScatterSeries>
            <c15:filteredScatterSeries>
              <c15:ser>
                <c:idx val="19"/>
                <c:order val="19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ysClr val="windowText" lastClr="000000"/>
                    </a:solidFill>
                    <a:ln w="9525">
                      <a:solidFill>
                        <a:sysClr val="windowText" lastClr="0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'Thompson and Shuttler 1975'!$Y$65:$Y$91</c15:sqref>
                        </c15:formulaRef>
                      </c:ext>
                    </c:extLst>
                    <c:numCache>
                      <c:formatCode>General</c:formatCode>
                      <c:ptCount val="27"/>
                      <c:pt idx="0">
                        <c:v>1.4410000000000003</c:v>
                      </c:pt>
                      <c:pt idx="1">
                        <c:v>1.3860000000000001</c:v>
                      </c:pt>
                      <c:pt idx="2">
                        <c:v>1.32</c:v>
                      </c:pt>
                      <c:pt idx="3">
                        <c:v>1.276</c:v>
                      </c:pt>
                      <c:pt idx="4">
                        <c:v>0</c:v>
                      </c:pt>
                      <c:pt idx="5">
                        <c:v>1.7820000000000003</c:v>
                      </c:pt>
                      <c:pt idx="6">
                        <c:v>1.5840000000000001</c:v>
                      </c:pt>
                      <c:pt idx="7">
                        <c:v>1.4630000000000003</c:v>
                      </c:pt>
                      <c:pt idx="8">
                        <c:v>1.3970000000000002</c:v>
                      </c:pt>
                      <c:pt idx="9">
                        <c:v>1.353</c:v>
                      </c:pt>
                      <c:pt idx="10">
                        <c:v>1.5289999999999999</c:v>
                      </c:pt>
                      <c:pt idx="11">
                        <c:v>1.4080000000000001</c:v>
                      </c:pt>
                      <c:pt idx="12">
                        <c:v>0</c:v>
                      </c:pt>
                      <c:pt idx="13">
                        <c:v>1.9580000000000002</c:v>
                      </c:pt>
                      <c:pt idx="14">
                        <c:v>1.8920000000000001</c:v>
                      </c:pt>
                      <c:pt idx="15">
                        <c:v>1.804</c:v>
                      </c:pt>
                      <c:pt idx="16">
                        <c:v>1.7050000000000003</c:v>
                      </c:pt>
                      <c:pt idx="17">
                        <c:v>1.595</c:v>
                      </c:pt>
                      <c:pt idx="18">
                        <c:v>1.6500000000000001</c:v>
                      </c:pt>
                      <c:pt idx="19">
                        <c:v>1.5620000000000001</c:v>
                      </c:pt>
                      <c:pt idx="20">
                        <c:v>1.4630000000000003</c:v>
                      </c:pt>
                      <c:pt idx="21">
                        <c:v>1.3860000000000001</c:v>
                      </c:pt>
                      <c:pt idx="22">
                        <c:v>0</c:v>
                      </c:pt>
                      <c:pt idx="23">
                        <c:v>1.4410000000000003</c:v>
                      </c:pt>
                      <c:pt idx="24">
                        <c:v>1.375</c:v>
                      </c:pt>
                      <c:pt idx="25">
                        <c:v>1.2869999999999999</c:v>
                      </c:pt>
                      <c:pt idx="26">
                        <c:v>1.2210000000000003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'Thompson and Shuttler 1975'!$AB$65:$AB$91</c15:sqref>
                        </c15:formulaRef>
                      </c:ext>
                    </c:extLst>
                    <c:numCache>
                      <c:formatCode>General</c:formatCode>
                      <c:ptCount val="27"/>
                      <c:pt idx="0">
                        <c:v>3.8773599671761523</c:v>
                      </c:pt>
                      <c:pt idx="1">
                        <c:v>3.8613718455073158</c:v>
                      </c:pt>
                      <c:pt idx="2">
                        <c:v>3.8414490875397114</c:v>
                      </c:pt>
                      <c:pt idx="3">
                        <c:v>3.7612663914067892</c:v>
                      </c:pt>
                      <c:pt idx="5">
                        <c:v>3.146302985228183</c:v>
                      </c:pt>
                      <c:pt idx="6">
                        <c:v>3.5509193246165403</c:v>
                      </c:pt>
                      <c:pt idx="7">
                        <c:v>3.8200361787725203</c:v>
                      </c:pt>
                      <c:pt idx="8">
                        <c:v>3.9018301837948446</c:v>
                      </c:pt>
                      <c:pt idx="9">
                        <c:v>3.8540929155909196</c:v>
                      </c:pt>
                      <c:pt idx="10">
                        <c:v>3.1018879737409222</c:v>
                      </c:pt>
                      <c:pt idx="11">
                        <c:v>3.3608236433119227</c:v>
                      </c:pt>
                      <c:pt idx="13">
                        <c:v>3.3965770863258791</c:v>
                      </c:pt>
                      <c:pt idx="14">
                        <c:v>3.2926706464626099</c:v>
                      </c:pt>
                      <c:pt idx="15">
                        <c:v>3.2911080924809406</c:v>
                      </c:pt>
                      <c:pt idx="16">
                        <c:v>3.3870053678774692</c:v>
                      </c:pt>
                      <c:pt idx="17">
                        <c:v>3.5887291410748237</c:v>
                      </c:pt>
                      <c:pt idx="18">
                        <c:v>3.4702371706226565</c:v>
                      </c:pt>
                      <c:pt idx="19">
                        <c:v>3.5395908583817057</c:v>
                      </c:pt>
                      <c:pt idx="20">
                        <c:v>3.6800436636935046</c:v>
                      </c:pt>
                      <c:pt idx="21">
                        <c:v>3.7318814977239234</c:v>
                      </c:pt>
                      <c:pt idx="23">
                        <c:v>3.3733031714432524</c:v>
                      </c:pt>
                      <c:pt idx="24">
                        <c:v>3.4502072508468142</c:v>
                      </c:pt>
                      <c:pt idx="25">
                        <c:v>3.5186382398472991</c:v>
                      </c:pt>
                      <c:pt idx="26">
                        <c:v>3.5849570293095958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FB43-4444-8458-FEF7AFCE9BEC}"/>
                  </c:ext>
                </c:extLst>
              </c15:ser>
            </c15:filteredScatterSeries>
            <c15:filteredScatterSeries>
              <c15:ser>
                <c:idx val="20"/>
                <c:order val="20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ysClr val="windowText" lastClr="000000"/>
                    </a:solidFill>
                    <a:ln w="9525">
                      <a:solidFill>
                        <a:sysClr val="windowText" lastClr="0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S'!$I$102:$I$103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1.24</c:v>
                      </c:pt>
                      <c:pt idx="1">
                        <c:v>1.48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S'!$W$102:$W$103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3.9359827909593701</c:v>
                      </c:pt>
                      <c:pt idx="1">
                        <c:v>3.593723417832468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FB43-4444-8458-FEF7AFCE9BEC}"/>
                  </c:ext>
                </c:extLst>
              </c15:ser>
            </c15:filteredScatterSeries>
            <c15:filteredScatterSeries>
              <c15:ser>
                <c:idx val="21"/>
                <c:order val="21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ysClr val="windowText" lastClr="000000"/>
                    </a:solidFill>
                    <a:ln w="9525">
                      <a:solidFill>
                        <a:sysClr val="windowText" lastClr="0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S'!$K$101:$K$105</c15:sqref>
                        </c15:formulaRef>
                      </c:ext>
                    </c:extLst>
                    <c:numCache>
                      <c:formatCode>0.00</c:formatCode>
                      <c:ptCount val="5"/>
                      <c:pt idx="0">
                        <c:v>1.1599999999999999</c:v>
                      </c:pt>
                      <c:pt idx="1">
                        <c:v>1.33</c:v>
                      </c:pt>
                      <c:pt idx="2">
                        <c:v>1.64</c:v>
                      </c:pt>
                      <c:pt idx="3">
                        <c:v>1.26</c:v>
                      </c:pt>
                      <c:pt idx="4">
                        <c:v>1.1100000000000001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S'!$X$101:$X$105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3.7612663914067892</c:v>
                      </c:pt>
                      <c:pt idx="1">
                        <c:v>3.8200361787725203</c:v>
                      </c:pt>
                      <c:pt idx="2">
                        <c:v>3.2911080924809406</c:v>
                      </c:pt>
                      <c:pt idx="3">
                        <c:v>3.7318814977239234</c:v>
                      </c:pt>
                      <c:pt idx="4">
                        <c:v>3.5849570293095958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FB43-4444-8458-FEF7AFCE9BEC}"/>
                  </c:ext>
                </c:extLst>
              </c15:ser>
            </c15:filteredScatterSeries>
            <c15:filteredScatterSeries>
              <c15:ser>
                <c:idx val="22"/>
                <c:order val="22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C00000"/>
                    </a:solidFill>
                    <a:ln w="9525">
                      <a:solidFill>
                        <a:srgbClr val="C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'Thompson and Shuttler 1975'!$R$93:$R$99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1.056</c:v>
                      </c:pt>
                      <c:pt idx="1">
                        <c:v>0.97900000000000009</c:v>
                      </c:pt>
                      <c:pt idx="2">
                        <c:v>0.90200000000000002</c:v>
                      </c:pt>
                      <c:pt idx="3">
                        <c:v>1.0449999999999999</c:v>
                      </c:pt>
                      <c:pt idx="4">
                        <c:v>0.96800000000000008</c:v>
                      </c:pt>
                      <c:pt idx="5">
                        <c:v>0.92400000000000004</c:v>
                      </c:pt>
                      <c:pt idx="6">
                        <c:v>0.89100000000000013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'Thompson and Shuttler 1975'!$V$93:$V$99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3.8560883455277053</c:v>
                      </c:pt>
                      <c:pt idx="1">
                        <c:v>4.1483511659141801</c:v>
                      </c:pt>
                      <c:pt idx="2">
                        <c:v>4.4685279482390472</c:v>
                      </c:pt>
                      <c:pt idx="3">
                        <c:v>5.1761906620146672</c:v>
                      </c:pt>
                      <c:pt idx="4">
                        <c:v>5.5097791547277142</c:v>
                      </c:pt>
                      <c:pt idx="5">
                        <c:v>5.5386608549370724</c:v>
                      </c:pt>
                      <c:pt idx="6">
                        <c:v>5.4103308598137163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FB43-4444-8458-FEF7AFCE9BEC}"/>
                  </c:ext>
                </c:extLst>
              </c15:ser>
            </c15:filteredScatterSeries>
            <c15:filteredScatterSeries>
              <c15:ser>
                <c:idx val="23"/>
                <c:order val="23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C00000"/>
                    </a:solidFill>
                    <a:ln w="9525">
                      <a:solidFill>
                        <a:srgbClr val="C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'Thompson and Shuttler 1975'!$Y$93:$Y$100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1.1000000000000001</c:v>
                      </c:pt>
                      <c:pt idx="1">
                        <c:v>1.0449999999999999</c:v>
                      </c:pt>
                      <c:pt idx="2">
                        <c:v>0.94600000000000006</c:v>
                      </c:pt>
                      <c:pt idx="3">
                        <c:v>1.4630000000000003</c:v>
                      </c:pt>
                      <c:pt idx="4">
                        <c:v>1.1880000000000002</c:v>
                      </c:pt>
                      <c:pt idx="5">
                        <c:v>1.0230000000000001</c:v>
                      </c:pt>
                      <c:pt idx="6">
                        <c:v>0.95700000000000007</c:v>
                      </c:pt>
                      <c:pt idx="7">
                        <c:v>0.90200000000000002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'Thompson and Shuttler 1975'!$AC$93:$AC$100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4.0130675660273178</c:v>
                      </c:pt>
                      <c:pt idx="1">
                        <c:v>4.0758925035910547</c:v>
                      </c:pt>
                      <c:pt idx="2">
                        <c:v>4.5193518676937776</c:v>
                      </c:pt>
                      <c:pt idx="3">
                        <c:v>2.9467935750538761</c:v>
                      </c:pt>
                      <c:pt idx="4">
                        <c:v>4.0758925035910547</c:v>
                      </c:pt>
                      <c:pt idx="5">
                        <c:v>5.0197086816170176</c:v>
                      </c:pt>
                      <c:pt idx="6">
                        <c:v>5.171741288184335</c:v>
                      </c:pt>
                      <c:pt idx="7">
                        <c:v>5.4192085886039507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FB43-4444-8458-FEF7AFCE9BEC}"/>
                  </c:ext>
                </c:extLst>
              </c15:ser>
            </c15:filteredScatterSeries>
            <c15:filteredScatterSeries>
              <c15:ser>
                <c:idx val="24"/>
                <c:order val="24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C00000"/>
                    </a:solidFill>
                    <a:ln w="9525">
                      <a:solidFill>
                        <a:srgbClr val="C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S'!$I$35:$I$36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0.89</c:v>
                      </c:pt>
                      <c:pt idx="1">
                        <c:v>0.88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S'!$W$35:$W$36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4.1483511659141801</c:v>
                      </c:pt>
                      <c:pt idx="1">
                        <c:v>5.5097791547277142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FB43-4444-8458-FEF7AFCE9BEC}"/>
                  </c:ext>
                </c:extLst>
              </c15:ser>
            </c15:filteredScatterSeries>
            <c15:filteredScatterSeries>
              <c15:ser>
                <c:idx val="25"/>
                <c:order val="25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C00000"/>
                    </a:solidFill>
                    <a:ln w="9525">
                      <a:solidFill>
                        <a:srgbClr val="C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S'!$K$35:$K$36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0.95</c:v>
                      </c:pt>
                      <c:pt idx="1">
                        <c:v>1.08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S'!$X$35:$X$36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4.0758925035910547</c:v>
                      </c:pt>
                      <c:pt idx="1">
                        <c:v>4.0758925035910547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FB43-4444-8458-FEF7AFCE9BEC}"/>
                  </c:ext>
                </c:extLst>
              </c15:ser>
            </c15:filteredScatterSeries>
            <c15:filteredScatterSeries>
              <c15:ser>
                <c:idx val="27"/>
                <c:order val="27"/>
                <c:tx>
                  <c:v>cs=0.96</c:v>
                </c:tx>
                <c:spPr>
                  <a:ln w="25400" cap="rnd">
                    <a:solidFill>
                      <a:sysClr val="windowText" lastClr="00000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Formulae!$AN$31:$AN$60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2.6</c:v>
                      </c:pt>
                      <c:pt idx="1">
                        <c:v>2.7</c:v>
                      </c:pt>
                      <c:pt idx="2">
                        <c:v>2.8</c:v>
                      </c:pt>
                      <c:pt idx="3">
                        <c:v>2.9</c:v>
                      </c:pt>
                      <c:pt idx="4">
                        <c:v>3</c:v>
                      </c:pt>
                      <c:pt idx="5">
                        <c:v>3.1</c:v>
                      </c:pt>
                      <c:pt idx="6">
                        <c:v>3.2</c:v>
                      </c:pt>
                      <c:pt idx="7">
                        <c:v>3.3</c:v>
                      </c:pt>
                      <c:pt idx="8">
                        <c:v>3.4</c:v>
                      </c:pt>
                      <c:pt idx="9">
                        <c:v>3.5</c:v>
                      </c:pt>
                      <c:pt idx="10">
                        <c:v>3.6</c:v>
                      </c:pt>
                      <c:pt idx="11">
                        <c:v>3.7</c:v>
                      </c:pt>
                      <c:pt idx="12">
                        <c:v>3.8</c:v>
                      </c:pt>
                      <c:pt idx="13">
                        <c:v>3.9</c:v>
                      </c:pt>
                      <c:pt idx="14">
                        <c:v>4</c:v>
                      </c:pt>
                      <c:pt idx="15">
                        <c:v>4.0999999999999996</c:v>
                      </c:pt>
                      <c:pt idx="16">
                        <c:v>4.2</c:v>
                      </c:pt>
                      <c:pt idx="17">
                        <c:v>4.3</c:v>
                      </c:pt>
                      <c:pt idx="18">
                        <c:v>4.4000000000000004</c:v>
                      </c:pt>
                      <c:pt idx="19">
                        <c:v>4.5</c:v>
                      </c:pt>
                      <c:pt idx="20">
                        <c:v>4.5999999999999996</c:v>
                      </c:pt>
                      <c:pt idx="21">
                        <c:v>4.7</c:v>
                      </c:pt>
                      <c:pt idx="22">
                        <c:v>4.8</c:v>
                      </c:pt>
                      <c:pt idx="23">
                        <c:v>4.9000000000000004</c:v>
                      </c:pt>
                      <c:pt idx="24">
                        <c:v>5</c:v>
                      </c:pt>
                      <c:pt idx="25">
                        <c:v>5.0999999999999996</c:v>
                      </c:pt>
                      <c:pt idx="26">
                        <c:v>5.2</c:v>
                      </c:pt>
                      <c:pt idx="27">
                        <c:v>5.3</c:v>
                      </c:pt>
                      <c:pt idx="28">
                        <c:v>5.4</c:v>
                      </c:pt>
                      <c:pt idx="29">
                        <c:v>5.5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Formulae!$AV$31:$AV$60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3">
                        <c:v>2.4950063782231253</c:v>
                      </c:pt>
                      <c:pt idx="4">
                        <c:v>2.5034791909493554</c:v>
                      </c:pt>
                      <c:pt idx="5">
                        <c:v>2.5117015279422183</c:v>
                      </c:pt>
                      <c:pt idx="6">
                        <c:v>2.519688525478728</c:v>
                      </c:pt>
                      <c:pt idx="7">
                        <c:v>2.5274539666516964</c:v>
                      </c:pt>
                      <c:pt idx="8">
                        <c:v>2.535010439207495</c:v>
                      </c:pt>
                      <c:pt idx="9">
                        <c:v>2.5423694709226932</c:v>
                      </c:pt>
                      <c:pt idx="10">
                        <c:v>2.5495416462598803</c:v>
                      </c:pt>
                      <c:pt idx="11">
                        <c:v>2.5565367073344967</c:v>
                      </c:pt>
                      <c:pt idx="12">
                        <c:v>2.5633636416655858</c:v>
                      </c:pt>
                      <c:pt idx="13">
                        <c:v>2.57003075873937</c:v>
                      </c:pt>
                      <c:pt idx="14">
                        <c:v>2.5765457570594954</c:v>
                      </c:pt>
                      <c:pt idx="15">
                        <c:v>2.5829157830721274</c:v>
                      </c:pt>
                      <c:pt idx="16">
                        <c:v>2.5891474831229111</c:v>
                      </c:pt>
                      <c:pt idx="17">
                        <c:v>2.5952470494146143</c:v>
                      </c:pt>
                      <c:pt idx="18">
                        <c:v>2.6012202607804125</c:v>
                      </c:pt>
                      <c:pt idx="19">
                        <c:v>2.607072518961167</c:v>
                      </c:pt>
                      <c:pt idx="20">
                        <c:v>2.6128088809705443</c:v>
                      </c:pt>
                      <c:pt idx="21">
                        <c:v>2.6184340880450354</c:v>
                      </c:pt>
                      <c:pt idx="22">
                        <c:v>2.6239525916036519</c:v>
                      </c:pt>
                      <c:pt idx="23">
                        <c:v>2.629368576581542</c:v>
                      </c:pt>
                      <c:pt idx="24">
                        <c:v>2.6346859824509417</c:v>
                      </c:pt>
                      <c:pt idx="25">
                        <c:v>2.6399085221999896</c:v>
                      </c:pt>
                      <c:pt idx="26">
                        <c:v>2.6450396995036476</c:v>
                      </c:pt>
                      <c:pt idx="27">
                        <c:v>2.6500828242901489</c:v>
                      </c:pt>
                      <c:pt idx="28">
                        <c:v>2.6550410268801032</c:v>
                      </c:pt>
                      <c:pt idx="29">
                        <c:v>2.6599172708529868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FB43-4444-8458-FEF7AFCE9BEC}"/>
                  </c:ext>
                </c:extLst>
              </c15:ser>
            </c15:filteredScatterSeries>
          </c:ext>
        </c:extLst>
      </c:scatterChart>
      <c:valAx>
        <c:axId val="1575383679"/>
        <c:scaling>
          <c:orientation val="minMax"/>
          <c:max val="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 sz="1800" b="1">
                    <a:solidFill>
                      <a:schemeClr val="tx1"/>
                    </a:solidFill>
                  </a:rPr>
                  <a:t>Breaker</a:t>
                </a:r>
                <a:r>
                  <a:rPr lang="nl-NL" sz="1800" b="1" baseline="0">
                    <a:solidFill>
                      <a:schemeClr val="tx1"/>
                    </a:solidFill>
                  </a:rPr>
                  <a:t> parameter </a:t>
                </a:r>
                <a:r>
                  <a:rPr lang="el-GR" sz="1800" b="1" baseline="0">
                    <a:solidFill>
                      <a:schemeClr val="tx1"/>
                    </a:solidFill>
                    <a:latin typeface="Cambria" panose="02040503050406030204" pitchFamily="18" charset="0"/>
                    <a:ea typeface="Cambria" panose="02040503050406030204" pitchFamily="18" charset="0"/>
                  </a:rPr>
                  <a:t>ξ</a:t>
                </a:r>
                <a:r>
                  <a:rPr lang="nl-NL" sz="1800" b="1" baseline="-25000">
                    <a:solidFill>
                      <a:schemeClr val="tx1"/>
                    </a:solidFill>
                  </a:rPr>
                  <a:t>m-1,0</a:t>
                </a:r>
                <a:r>
                  <a:rPr lang="nl-NL" sz="1800" b="1" baseline="0">
                    <a:solidFill>
                      <a:schemeClr val="tx1"/>
                    </a:solidFill>
                  </a:rPr>
                  <a:t> (-)</a:t>
                </a:r>
                <a:endParaRPr lang="nl-NL" sz="18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.42954980343903132"/>
              <c:y val="0.943972369398560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" sourceLinked="0"/>
        <c:majorTickMark val="in"/>
        <c:minorTickMark val="in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647895935"/>
        <c:crosses val="autoZero"/>
        <c:crossBetween val="midCat"/>
      </c:valAx>
      <c:valAx>
        <c:axId val="1647895935"/>
        <c:scaling>
          <c:orientation val="minMax"/>
          <c:max val="6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 sz="1800" b="1" i="0" baseline="0">
                    <a:solidFill>
                      <a:schemeClr val="tx1"/>
                    </a:solidFill>
                    <a:effectLst/>
                  </a:rPr>
                  <a:t>Stability number H</a:t>
                </a:r>
                <a:r>
                  <a:rPr lang="nl-NL" sz="1800" b="1" i="0" baseline="-25000">
                    <a:solidFill>
                      <a:schemeClr val="tx1"/>
                    </a:solidFill>
                    <a:effectLst/>
                  </a:rPr>
                  <a:t>s</a:t>
                </a:r>
                <a:r>
                  <a:rPr lang="nl-NL" sz="1800" b="1" i="0" baseline="0">
                    <a:solidFill>
                      <a:schemeClr val="tx1"/>
                    </a:solidFill>
                    <a:effectLst/>
                  </a:rPr>
                  <a:t>/</a:t>
                </a:r>
                <a:r>
                  <a:rPr lang="el-GR" sz="1800" b="1" i="0" baseline="0">
                    <a:solidFill>
                      <a:schemeClr val="tx1"/>
                    </a:solidFill>
                    <a:effectLst/>
                    <a:latin typeface="Cambria" panose="02040503050406030204" pitchFamily="18" charset="0"/>
                    <a:ea typeface="Cambria" panose="02040503050406030204" pitchFamily="18" charset="0"/>
                  </a:rPr>
                  <a:t>Δ</a:t>
                </a:r>
                <a:r>
                  <a:rPr lang="nl-NL" sz="1800" b="1" i="0" u="none" strike="noStrike" kern="1200" baseline="0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D</a:t>
                </a:r>
                <a:r>
                  <a:rPr lang="nl-NL" sz="1800" b="1" i="0" u="none" strike="noStrike" kern="1200" baseline="-25000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n50 </a:t>
                </a:r>
                <a:r>
                  <a:rPr lang="nl-NL" sz="1800" b="1" i="0" baseline="0">
                    <a:solidFill>
                      <a:schemeClr val="tx1"/>
                    </a:solidFill>
                    <a:effectLst/>
                  </a:rPr>
                  <a:t>/(S/N</a:t>
                </a:r>
                <a:r>
                  <a:rPr lang="nl-NL" sz="1800" b="1" i="0" baseline="30000">
                    <a:solidFill>
                      <a:schemeClr val="tx1"/>
                    </a:solidFill>
                    <a:effectLst/>
                  </a:rPr>
                  <a:t>0.5</a:t>
                </a:r>
                <a:r>
                  <a:rPr lang="nl-NL" sz="1800" b="1" i="0" baseline="0">
                    <a:solidFill>
                      <a:schemeClr val="tx1"/>
                    </a:solidFill>
                    <a:effectLst/>
                  </a:rPr>
                  <a:t>)</a:t>
                </a:r>
                <a:r>
                  <a:rPr lang="nl-NL" sz="1800" b="1" i="0" baseline="30000">
                    <a:solidFill>
                      <a:schemeClr val="tx1"/>
                    </a:solidFill>
                    <a:effectLst/>
                  </a:rPr>
                  <a:t>0.2</a:t>
                </a:r>
                <a:r>
                  <a:rPr lang="nl-NL" sz="1800" b="1" i="0" baseline="0">
                    <a:solidFill>
                      <a:schemeClr val="tx1"/>
                    </a:solidFill>
                    <a:effectLst/>
                  </a:rPr>
                  <a:t> (-)</a:t>
                </a:r>
                <a:endParaRPr lang="nl-NL" b="1">
                  <a:solidFill>
                    <a:schemeClr val="tx1"/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2.9734985263974688E-3"/>
              <c:y val="0.103344632634669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" sourceLinked="0"/>
        <c:majorTickMark val="in"/>
        <c:minorTickMark val="in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575383679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2043551871641507"/>
          <c:y val="6.8096018395206445E-2"/>
          <c:w val="9.1898141386429683E-2"/>
          <c:h val="0.17863582523735583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609821368054728"/>
          <c:y val="3.5403688738757391E-2"/>
          <c:w val="0.86372209824039359"/>
          <c:h val="0.84742710173047642"/>
        </c:manualLayout>
      </c:layout>
      <c:scatterChart>
        <c:scatterStyle val="lineMarker"/>
        <c:varyColors val="0"/>
        <c:ser>
          <c:idx val="4"/>
          <c:order val="4"/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Formulae!$U$15:$U$81</c:f>
              <c:numCache>
                <c:formatCode>General</c:formatCode>
                <c:ptCount val="67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  <c:pt idx="6">
                  <c:v>1.6</c:v>
                </c:pt>
                <c:pt idx="7">
                  <c:v>1.7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2.4</c:v>
                </c:pt>
                <c:pt idx="15">
                  <c:v>2.5</c:v>
                </c:pt>
                <c:pt idx="16">
                  <c:v>2.6</c:v>
                </c:pt>
                <c:pt idx="17">
                  <c:v>2.7</c:v>
                </c:pt>
                <c:pt idx="18">
                  <c:v>2.8</c:v>
                </c:pt>
                <c:pt idx="19">
                  <c:v>2.9</c:v>
                </c:pt>
                <c:pt idx="20">
                  <c:v>3</c:v>
                </c:pt>
                <c:pt idx="21">
                  <c:v>3.1</c:v>
                </c:pt>
                <c:pt idx="22">
                  <c:v>3.2</c:v>
                </c:pt>
                <c:pt idx="23">
                  <c:v>3.3</c:v>
                </c:pt>
                <c:pt idx="24">
                  <c:v>3.4</c:v>
                </c:pt>
                <c:pt idx="25">
                  <c:v>3.5</c:v>
                </c:pt>
                <c:pt idx="26">
                  <c:v>3.6</c:v>
                </c:pt>
                <c:pt idx="27">
                  <c:v>3.7</c:v>
                </c:pt>
                <c:pt idx="28">
                  <c:v>3.8</c:v>
                </c:pt>
                <c:pt idx="29">
                  <c:v>3.9</c:v>
                </c:pt>
                <c:pt idx="30">
                  <c:v>4</c:v>
                </c:pt>
                <c:pt idx="31">
                  <c:v>4.0999999999999996</c:v>
                </c:pt>
                <c:pt idx="32">
                  <c:v>4.2</c:v>
                </c:pt>
                <c:pt idx="33">
                  <c:v>4.3</c:v>
                </c:pt>
                <c:pt idx="34">
                  <c:v>4.4000000000000004</c:v>
                </c:pt>
                <c:pt idx="35">
                  <c:v>4.5</c:v>
                </c:pt>
                <c:pt idx="36">
                  <c:v>4.5999999999999996</c:v>
                </c:pt>
                <c:pt idx="37">
                  <c:v>4.7</c:v>
                </c:pt>
                <c:pt idx="38">
                  <c:v>4.8</c:v>
                </c:pt>
                <c:pt idx="39">
                  <c:v>4.9000000000000004</c:v>
                </c:pt>
                <c:pt idx="40">
                  <c:v>5</c:v>
                </c:pt>
                <c:pt idx="41">
                  <c:v>5.0999999999999996</c:v>
                </c:pt>
                <c:pt idx="42">
                  <c:v>5.2</c:v>
                </c:pt>
                <c:pt idx="43">
                  <c:v>5.3</c:v>
                </c:pt>
                <c:pt idx="44">
                  <c:v>5.4</c:v>
                </c:pt>
                <c:pt idx="45">
                  <c:v>5.5</c:v>
                </c:pt>
                <c:pt idx="46">
                  <c:v>5.6</c:v>
                </c:pt>
                <c:pt idx="47">
                  <c:v>5.7</c:v>
                </c:pt>
                <c:pt idx="48">
                  <c:v>5.8</c:v>
                </c:pt>
                <c:pt idx="49">
                  <c:v>5.9</c:v>
                </c:pt>
                <c:pt idx="50">
                  <c:v>6</c:v>
                </c:pt>
                <c:pt idx="51">
                  <c:v>6.1</c:v>
                </c:pt>
                <c:pt idx="52">
                  <c:v>6.2</c:v>
                </c:pt>
                <c:pt idx="53">
                  <c:v>6.3</c:v>
                </c:pt>
                <c:pt idx="54">
                  <c:v>6.4</c:v>
                </c:pt>
                <c:pt idx="55">
                  <c:v>6.5</c:v>
                </c:pt>
                <c:pt idx="56">
                  <c:v>6.6</c:v>
                </c:pt>
                <c:pt idx="57">
                  <c:v>6.7</c:v>
                </c:pt>
                <c:pt idx="58">
                  <c:v>6.8</c:v>
                </c:pt>
                <c:pt idx="59">
                  <c:v>6.9</c:v>
                </c:pt>
                <c:pt idx="60">
                  <c:v>7</c:v>
                </c:pt>
                <c:pt idx="61">
                  <c:v>7.1</c:v>
                </c:pt>
                <c:pt idx="62">
                  <c:v>7.2</c:v>
                </c:pt>
                <c:pt idx="63">
                  <c:v>7.3</c:v>
                </c:pt>
                <c:pt idx="64">
                  <c:v>7.4</c:v>
                </c:pt>
                <c:pt idx="65">
                  <c:v>7.5</c:v>
                </c:pt>
                <c:pt idx="66">
                  <c:v>7.6</c:v>
                </c:pt>
              </c:numCache>
            </c:numRef>
          </c:xVal>
          <c:yVal>
            <c:numRef>
              <c:f>Formulae!$AA$15:$AA$81</c:f>
              <c:numCache>
                <c:formatCode>General</c:formatCode>
                <c:ptCount val="67"/>
                <c:pt idx="0">
                  <c:v>5.4727585770020601</c:v>
                </c:pt>
                <c:pt idx="1">
                  <c:v>5.2180705631444075</c:v>
                </c:pt>
                <c:pt idx="2">
                  <c:v>4.9959222073398371</c:v>
                </c:pt>
                <c:pt idx="3">
                  <c:v>4.7999267976909827</c:v>
                </c:pt>
                <c:pt idx="4">
                  <c:v>4.6253251964552726</c:v>
                </c:pt>
                <c:pt idx="5">
                  <c:v>4.4684886663650696</c:v>
                </c:pt>
                <c:pt idx="6">
                  <c:v>4.326595546887126</c:v>
                </c:pt>
                <c:pt idx="7">
                  <c:v>4.1974142209747356</c:v>
                </c:pt>
                <c:pt idx="8">
                  <c:v>4.0791534008738743</c:v>
                </c:pt>
                <c:pt idx="9">
                  <c:v>3.9703563702008582</c:v>
                </c:pt>
                <c:pt idx="10">
                  <c:v>3.8698247015949967</c:v>
                </c:pt>
                <c:pt idx="11">
                  <c:v>3.7765622085845929</c:v>
                </c:pt>
                <c:pt idx="12">
                  <c:v>3.6897330799093173</c:v>
                </c:pt>
                <c:pt idx="13">
                  <c:v>3.6086301412844723</c:v>
                </c:pt>
                <c:pt idx="14">
                  <c:v>3.5326504710904634</c:v>
                </c:pt>
                <c:pt idx="15">
                  <c:v>3.4612764375097007</c:v>
                </c:pt>
                <c:pt idx="16">
                  <c:v>3.3940607878463229</c:v>
                </c:pt>
                <c:pt idx="17">
                  <c:v>3.3306148048932238</c:v>
                </c:pt>
                <c:pt idx="18">
                  <c:v>3.2705988116065234</c:v>
                </c:pt>
                <c:pt idx="19">
                  <c:v>3.2137144929381263</c:v>
                </c:pt>
                <c:pt idx="20">
                  <c:v>3.1596986376419731</c:v>
                </c:pt>
                <c:pt idx="21">
                  <c:v>3.1083179997854464</c:v>
                </c:pt>
                <c:pt idx="22">
                  <c:v>3.0593650506554062</c:v>
                </c:pt>
                <c:pt idx="23">
                  <c:v>3.0126544442818859</c:v>
                </c:pt>
                <c:pt idx="24">
                  <c:v>2.9680200591000854</c:v>
                </c:pt>
                <c:pt idx="25">
                  <c:v>2.9253125079528863</c:v>
                </c:pt>
                <c:pt idx="26">
                  <c:v>2.884397031258084</c:v>
                </c:pt>
                <c:pt idx="27">
                  <c:v>2.845151705552448</c:v>
                </c:pt>
                <c:pt idx="28">
                  <c:v>2.8074659130962334</c:v>
                </c:pt>
                <c:pt idx="29">
                  <c:v>2.7712390287373871</c:v>
                </c:pt>
                <c:pt idx="30">
                  <c:v>2.7363792885010301</c:v>
                </c:pt>
                <c:pt idx="31">
                  <c:v>2.7137601281996924</c:v>
                </c:pt>
                <c:pt idx="32">
                  <c:v>2.7466553913986469</c:v>
                </c:pt>
                <c:pt idx="33">
                  <c:v>2.7791613203972325</c:v>
                </c:pt>
                <c:pt idx="34">
                  <c:v>2.8112914204125001</c:v>
                </c:pt>
                <c:pt idx="35">
                  <c:v>2.8430584334792997</c:v>
                </c:pt>
                <c:pt idx="36">
                  <c:v>2.8744743974978468</c:v>
                </c:pt>
                <c:pt idx="37">
                  <c:v>2.9055506995341602</c:v>
                </c:pt>
                <c:pt idx="38">
                  <c:v>2.9362981240426334</c:v>
                </c:pt>
                <c:pt idx="39">
                  <c:v>2.9667268965897633</c:v>
                </c:pt>
                <c:pt idx="40">
                  <c:v>2.996846723581633</c:v>
                </c:pt>
                <c:pt idx="41">
                  <c:v>3.026666828432691</c:v>
                </c:pt>
                <c:pt idx="42">
                  <c:v>3.0561959845578697</c:v>
                </c:pt>
                <c:pt idx="43">
                  <c:v>3.0854425455225192</c:v>
                </c:pt>
                <c:pt idx="44">
                  <c:v>3.1144144726438268</c:v>
                </c:pt>
                <c:pt idx="45">
                  <c:v>3.143119360302145</c:v>
                </c:pt>
                <c:pt idx="46">
                  <c:v>3.1715644591902907</c:v>
                </c:pt>
                <c:pt idx="47">
                  <c:v>3.1997566977024738</c:v>
                </c:pt>
                <c:pt idx="48">
                  <c:v>3.2277027016416309</c:v>
                </c:pt>
                <c:pt idx="49">
                  <c:v>3.2554088124039842</c:v>
                </c:pt>
                <c:pt idx="50">
                  <c:v>3.2828811037822185</c:v>
                </c:pt>
                <c:pt idx="51">
                  <c:v>3.3101253975133931</c:v>
                </c:pt>
                <c:pt idx="52">
                  <c:v>3.3371472776843452</c:v>
                </c:pt>
                <c:pt idx="53">
                  <c:v>3.3639521040955502</c:v>
                </c:pt>
                <c:pt idx="54">
                  <c:v>3.3905450246740152</c:v>
                </c:pt>
                <c:pt idx="55">
                  <c:v>3.4169309870166464</c:v>
                </c:pt>
                <c:pt idx="56">
                  <c:v>3.4431147491373846</c:v>
                </c:pt>
                <c:pt idx="57">
                  <c:v>3.4691008894842241</c:v>
                </c:pt>
                <c:pt idx="58">
                  <c:v>3.4948938162858503</c:v>
                </c:pt>
                <c:pt idx="59">
                  <c:v>3.5204977762819158</c:v>
                </c:pt>
                <c:pt idx="60">
                  <c:v>3.5459168628859241</c:v>
                </c:pt>
                <c:pt idx="61">
                  <c:v>3.5711550238251477</c:v>
                </c:pt>
                <c:pt idx="62">
                  <c:v>3.5962160682979594</c:v>
                </c:pt>
                <c:pt idx="63">
                  <c:v>3.6211036736853131</c:v>
                </c:pt>
                <c:pt idx="64">
                  <c:v>3.6458213918498679</c:v>
                </c:pt>
                <c:pt idx="65">
                  <c:v>3.6703726550532916</c:v>
                </c:pt>
                <c:pt idx="66">
                  <c:v>3.6947607815196624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ADC-4DE5-A0EE-CB6F8AE1D044}"/>
            </c:ext>
          </c:extLst>
        </c:ser>
        <c:ser>
          <c:idx val="5"/>
          <c:order val="5"/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Formulae!$U$40:$U$71</c:f>
              <c:numCache>
                <c:formatCode>General</c:formatCode>
                <c:ptCount val="32"/>
                <c:pt idx="0">
                  <c:v>3.5</c:v>
                </c:pt>
                <c:pt idx="1">
                  <c:v>3.6</c:v>
                </c:pt>
                <c:pt idx="2">
                  <c:v>3.7</c:v>
                </c:pt>
                <c:pt idx="3">
                  <c:v>3.8</c:v>
                </c:pt>
                <c:pt idx="4">
                  <c:v>3.9</c:v>
                </c:pt>
                <c:pt idx="5">
                  <c:v>4</c:v>
                </c:pt>
                <c:pt idx="6">
                  <c:v>4.0999999999999996</c:v>
                </c:pt>
                <c:pt idx="7">
                  <c:v>4.2</c:v>
                </c:pt>
                <c:pt idx="8">
                  <c:v>4.3</c:v>
                </c:pt>
                <c:pt idx="9">
                  <c:v>4.4000000000000004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4.7</c:v>
                </c:pt>
                <c:pt idx="13">
                  <c:v>4.8</c:v>
                </c:pt>
                <c:pt idx="14">
                  <c:v>4.9000000000000004</c:v>
                </c:pt>
                <c:pt idx="15">
                  <c:v>5</c:v>
                </c:pt>
                <c:pt idx="16">
                  <c:v>5.0999999999999996</c:v>
                </c:pt>
                <c:pt idx="17">
                  <c:v>5.2</c:v>
                </c:pt>
                <c:pt idx="18">
                  <c:v>5.3</c:v>
                </c:pt>
                <c:pt idx="19">
                  <c:v>5.4</c:v>
                </c:pt>
                <c:pt idx="20">
                  <c:v>5.5</c:v>
                </c:pt>
                <c:pt idx="21">
                  <c:v>5.6</c:v>
                </c:pt>
                <c:pt idx="22">
                  <c:v>5.7</c:v>
                </c:pt>
                <c:pt idx="23">
                  <c:v>5.8</c:v>
                </c:pt>
                <c:pt idx="24">
                  <c:v>5.9</c:v>
                </c:pt>
                <c:pt idx="25">
                  <c:v>6</c:v>
                </c:pt>
                <c:pt idx="26">
                  <c:v>6.1</c:v>
                </c:pt>
                <c:pt idx="27">
                  <c:v>6.2</c:v>
                </c:pt>
                <c:pt idx="28">
                  <c:v>6.3</c:v>
                </c:pt>
                <c:pt idx="29">
                  <c:v>6.4</c:v>
                </c:pt>
                <c:pt idx="30">
                  <c:v>6.5</c:v>
                </c:pt>
                <c:pt idx="31">
                  <c:v>6.6</c:v>
                </c:pt>
              </c:numCache>
            </c:numRef>
          </c:xVal>
          <c:yVal>
            <c:numRef>
              <c:f>Formulae!$AB$40:$AB$71</c:f>
              <c:numCache>
                <c:formatCode>General</c:formatCode>
                <c:ptCount val="32"/>
                <c:pt idx="0">
                  <c:v>2.9253125079528863</c:v>
                </c:pt>
                <c:pt idx="1">
                  <c:v>2.9362981240426338</c:v>
                </c:pt>
                <c:pt idx="2">
                  <c:v>2.9768007011185813</c:v>
                </c:pt>
                <c:pt idx="3">
                  <c:v>3.016759545456658</c:v>
                </c:pt>
                <c:pt idx="4">
                  <c:v>3.0561959845578701</c:v>
                </c:pt>
                <c:pt idx="5">
                  <c:v>3.0951299870847806</c:v>
                </c:pt>
                <c:pt idx="6">
                  <c:v>3.1335802810643321</c:v>
                </c:pt>
                <c:pt idx="7">
                  <c:v>3.1715644591902916</c:v>
                </c:pt>
                <c:pt idx="8">
                  <c:v>3.2090990729054769</c:v>
                </c:pt>
                <c:pt idx="9">
                  <c:v>3.2461997166912848</c:v>
                </c:pt>
                <c:pt idx="10">
                  <c:v>3.282881103782219</c:v>
                </c:pt>
                <c:pt idx="11">
                  <c:v>3.319157134348139</c:v>
                </c:pt>
                <c:pt idx="12">
                  <c:v>3.3550409570403064</c:v>
                </c:pt>
                <c:pt idx="13">
                  <c:v>3.3905450246740152</c:v>
                </c:pt>
                <c:pt idx="14">
                  <c:v>3.4256811447164059</c:v>
                </c:pt>
                <c:pt idx="15">
                  <c:v>3.460460525159808</c:v>
                </c:pt>
                <c:pt idx="16">
                  <c:v>3.4948938162858507</c:v>
                </c:pt>
                <c:pt idx="17">
                  <c:v>3.5289911487614796</c:v>
                </c:pt>
                <c:pt idx="18">
                  <c:v>3.5627621684531019</c:v>
                </c:pt>
                <c:pt idx="19">
                  <c:v>3.5962160682979598</c:v>
                </c:pt>
                <c:pt idx="20">
                  <c:v>3.6293616175311358</c:v>
                </c:pt>
                <c:pt idx="21">
                  <c:v>3.662207188531529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ADC-4DE5-A0EE-CB6F8AE1D044}"/>
            </c:ext>
          </c:extLst>
        </c:ser>
        <c:ser>
          <c:idx val="26"/>
          <c:order val="26"/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Formulae!$U$34:$U$63</c:f>
              <c:numCache>
                <c:formatCode>General</c:formatCode>
                <c:ptCount val="30"/>
                <c:pt idx="0">
                  <c:v>2.9</c:v>
                </c:pt>
                <c:pt idx="1">
                  <c:v>3</c:v>
                </c:pt>
                <c:pt idx="2">
                  <c:v>3.1</c:v>
                </c:pt>
                <c:pt idx="3">
                  <c:v>3.2</c:v>
                </c:pt>
                <c:pt idx="4">
                  <c:v>3.3</c:v>
                </c:pt>
                <c:pt idx="5">
                  <c:v>3.4</c:v>
                </c:pt>
                <c:pt idx="6">
                  <c:v>3.5</c:v>
                </c:pt>
                <c:pt idx="7">
                  <c:v>3.6</c:v>
                </c:pt>
                <c:pt idx="8">
                  <c:v>3.7</c:v>
                </c:pt>
                <c:pt idx="9">
                  <c:v>3.8</c:v>
                </c:pt>
                <c:pt idx="10">
                  <c:v>3.9</c:v>
                </c:pt>
                <c:pt idx="11">
                  <c:v>4</c:v>
                </c:pt>
                <c:pt idx="12">
                  <c:v>4.0999999999999996</c:v>
                </c:pt>
                <c:pt idx="13">
                  <c:v>4.2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4.5</c:v>
                </c:pt>
                <c:pt idx="17">
                  <c:v>4.5999999999999996</c:v>
                </c:pt>
                <c:pt idx="18">
                  <c:v>4.7</c:v>
                </c:pt>
                <c:pt idx="19">
                  <c:v>4.8</c:v>
                </c:pt>
                <c:pt idx="20">
                  <c:v>4.9000000000000004</c:v>
                </c:pt>
                <c:pt idx="21">
                  <c:v>5</c:v>
                </c:pt>
                <c:pt idx="22">
                  <c:v>5.0999999999999996</c:v>
                </c:pt>
                <c:pt idx="23">
                  <c:v>5.2</c:v>
                </c:pt>
                <c:pt idx="24">
                  <c:v>5.3</c:v>
                </c:pt>
                <c:pt idx="25">
                  <c:v>5.4</c:v>
                </c:pt>
                <c:pt idx="26">
                  <c:v>5.5</c:v>
                </c:pt>
                <c:pt idx="27">
                  <c:v>5.6</c:v>
                </c:pt>
                <c:pt idx="28">
                  <c:v>5.7</c:v>
                </c:pt>
                <c:pt idx="29">
                  <c:v>5.8</c:v>
                </c:pt>
              </c:numCache>
            </c:numRef>
          </c:xVal>
          <c:yVal>
            <c:numRef>
              <c:f>Formulae!$AC$34:$AC$63</c:f>
              <c:numCache>
                <c:formatCode>General</c:formatCode>
                <c:ptCount val="30"/>
                <c:pt idx="0">
                  <c:v>3.22770270164163</c:v>
                </c:pt>
                <c:pt idx="1">
                  <c:v>3.2828811037822185</c:v>
                </c:pt>
                <c:pt idx="2">
                  <c:v>3.3371472776843452</c:v>
                </c:pt>
                <c:pt idx="3">
                  <c:v>3.3905450246740148</c:v>
                </c:pt>
                <c:pt idx="4">
                  <c:v>3.4431147491373846</c:v>
                </c:pt>
                <c:pt idx="5">
                  <c:v>3.4948938162858503</c:v>
                </c:pt>
                <c:pt idx="6">
                  <c:v>3.5459168628859237</c:v>
                </c:pt>
                <c:pt idx="7">
                  <c:v>3.5962160682979589</c:v>
                </c:pt>
                <c:pt idx="8">
                  <c:v>3.6458213918498683</c:v>
                </c:pt>
                <c:pt idx="9">
                  <c:v>3.6947607815196624</c:v>
                </c:pt>
                <c:pt idx="10">
                  <c:v>3.7430603580548185</c:v>
                </c:pt>
                <c:pt idx="11">
                  <c:v>3.7907445779723994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ADC-4DE5-A0EE-CB6F8AE1D044}"/>
            </c:ext>
          </c:extLst>
        </c:ser>
        <c:ser>
          <c:idx val="27"/>
          <c:order val="27"/>
          <c:tx>
            <c:v>P=0.1</c:v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Formulae!$U$10:$U$77</c:f>
              <c:numCache>
                <c:formatCode>General</c:formatCode>
                <c:ptCount val="68"/>
                <c:pt idx="0">
                  <c:v>0.5</c:v>
                </c:pt>
                <c:pt idx="1">
                  <c:v>0.6</c:v>
                </c:pt>
                <c:pt idx="2">
                  <c:v>0.7</c:v>
                </c:pt>
                <c:pt idx="3">
                  <c:v>0.8</c:v>
                </c:pt>
                <c:pt idx="4">
                  <c:v>0.9</c:v>
                </c:pt>
                <c:pt idx="5">
                  <c:v>1</c:v>
                </c:pt>
                <c:pt idx="6">
                  <c:v>1.1000000000000001</c:v>
                </c:pt>
                <c:pt idx="7">
                  <c:v>1.2</c:v>
                </c:pt>
                <c:pt idx="8">
                  <c:v>1.3</c:v>
                </c:pt>
                <c:pt idx="9">
                  <c:v>1.4</c:v>
                </c:pt>
                <c:pt idx="10">
                  <c:v>1.5</c:v>
                </c:pt>
                <c:pt idx="11">
                  <c:v>1.6</c:v>
                </c:pt>
                <c:pt idx="12">
                  <c:v>1.7</c:v>
                </c:pt>
                <c:pt idx="13">
                  <c:v>1.8</c:v>
                </c:pt>
                <c:pt idx="14">
                  <c:v>1.9</c:v>
                </c:pt>
                <c:pt idx="15">
                  <c:v>2</c:v>
                </c:pt>
                <c:pt idx="16">
                  <c:v>2.1</c:v>
                </c:pt>
                <c:pt idx="17">
                  <c:v>2.2000000000000002</c:v>
                </c:pt>
                <c:pt idx="18">
                  <c:v>2.2999999999999998</c:v>
                </c:pt>
                <c:pt idx="19">
                  <c:v>2.4</c:v>
                </c:pt>
                <c:pt idx="20">
                  <c:v>2.5</c:v>
                </c:pt>
                <c:pt idx="21">
                  <c:v>2.6</c:v>
                </c:pt>
                <c:pt idx="22">
                  <c:v>2.7</c:v>
                </c:pt>
                <c:pt idx="23">
                  <c:v>2.8</c:v>
                </c:pt>
                <c:pt idx="24">
                  <c:v>2.9</c:v>
                </c:pt>
                <c:pt idx="25">
                  <c:v>3</c:v>
                </c:pt>
                <c:pt idx="26">
                  <c:v>3.1</c:v>
                </c:pt>
                <c:pt idx="27">
                  <c:v>3.2</c:v>
                </c:pt>
                <c:pt idx="28">
                  <c:v>3.3</c:v>
                </c:pt>
                <c:pt idx="29">
                  <c:v>3.4</c:v>
                </c:pt>
                <c:pt idx="30">
                  <c:v>3.5</c:v>
                </c:pt>
                <c:pt idx="31">
                  <c:v>3.6</c:v>
                </c:pt>
                <c:pt idx="32">
                  <c:v>3.7</c:v>
                </c:pt>
                <c:pt idx="33">
                  <c:v>3.8</c:v>
                </c:pt>
                <c:pt idx="34">
                  <c:v>3.9</c:v>
                </c:pt>
                <c:pt idx="35">
                  <c:v>4</c:v>
                </c:pt>
                <c:pt idx="36">
                  <c:v>4.0999999999999996</c:v>
                </c:pt>
                <c:pt idx="37">
                  <c:v>4.2</c:v>
                </c:pt>
                <c:pt idx="38">
                  <c:v>4.3</c:v>
                </c:pt>
                <c:pt idx="39">
                  <c:v>4.4000000000000004</c:v>
                </c:pt>
                <c:pt idx="40">
                  <c:v>4.5</c:v>
                </c:pt>
                <c:pt idx="41">
                  <c:v>4.5999999999999996</c:v>
                </c:pt>
                <c:pt idx="42">
                  <c:v>4.7</c:v>
                </c:pt>
                <c:pt idx="43">
                  <c:v>4.8</c:v>
                </c:pt>
                <c:pt idx="44">
                  <c:v>4.9000000000000004</c:v>
                </c:pt>
                <c:pt idx="45">
                  <c:v>5</c:v>
                </c:pt>
                <c:pt idx="46">
                  <c:v>5.0999999999999996</c:v>
                </c:pt>
                <c:pt idx="47">
                  <c:v>5.2</c:v>
                </c:pt>
                <c:pt idx="48">
                  <c:v>5.3</c:v>
                </c:pt>
                <c:pt idx="49">
                  <c:v>5.4</c:v>
                </c:pt>
                <c:pt idx="50">
                  <c:v>5.5</c:v>
                </c:pt>
                <c:pt idx="51">
                  <c:v>5.6</c:v>
                </c:pt>
                <c:pt idx="52">
                  <c:v>5.7</c:v>
                </c:pt>
                <c:pt idx="53">
                  <c:v>5.8</c:v>
                </c:pt>
                <c:pt idx="54">
                  <c:v>5.9</c:v>
                </c:pt>
                <c:pt idx="55">
                  <c:v>6</c:v>
                </c:pt>
                <c:pt idx="56">
                  <c:v>6.1</c:v>
                </c:pt>
                <c:pt idx="57">
                  <c:v>6.2</c:v>
                </c:pt>
                <c:pt idx="58">
                  <c:v>6.3</c:v>
                </c:pt>
                <c:pt idx="59">
                  <c:v>6.4</c:v>
                </c:pt>
                <c:pt idx="60">
                  <c:v>6.5</c:v>
                </c:pt>
                <c:pt idx="61">
                  <c:v>6.6</c:v>
                </c:pt>
                <c:pt idx="62">
                  <c:v>6.7</c:v>
                </c:pt>
                <c:pt idx="63">
                  <c:v>6.8</c:v>
                </c:pt>
                <c:pt idx="64">
                  <c:v>6.9</c:v>
                </c:pt>
                <c:pt idx="65">
                  <c:v>7</c:v>
                </c:pt>
                <c:pt idx="66">
                  <c:v>7.1</c:v>
                </c:pt>
                <c:pt idx="67">
                  <c:v>7.2</c:v>
                </c:pt>
              </c:numCache>
            </c:numRef>
          </c:xVal>
          <c:yVal>
            <c:numRef>
              <c:f>Formulae!$Y$10:$Y$77</c:f>
              <c:numCache>
                <c:formatCode>General</c:formatCode>
                <c:ptCount val="68"/>
                <c:pt idx="0">
                  <c:v>5.7930421354089896</c:v>
                </c:pt>
                <c:pt idx="1">
                  <c:v>5.2882997569023349</c:v>
                </c:pt>
                <c:pt idx="2">
                  <c:v>4.8960142085624794</c:v>
                </c:pt>
                <c:pt idx="3">
                  <c:v>4.5798019323044938</c:v>
                </c:pt>
                <c:pt idx="4">
                  <c:v>4.3178786704316821</c:v>
                </c:pt>
                <c:pt idx="5">
                  <c:v>4.0962993776470951</c:v>
                </c:pt>
                <c:pt idx="6">
                  <c:v>3.9056682109365073</c:v>
                </c:pt>
                <c:pt idx="7">
                  <c:v>3.7393926190528122</c:v>
                </c:pt>
                <c:pt idx="8">
                  <c:v>3.5926922186477777</c:v>
                </c:pt>
                <c:pt idx="9">
                  <c:v>3.462004847660217</c:v>
                </c:pt>
                <c:pt idx="10">
                  <c:v>3.3446144363052257</c:v>
                </c:pt>
                <c:pt idx="11">
                  <c:v>3.2384090028237607</c:v>
                </c:pt>
                <c:pt idx="12">
                  <c:v>3.1417182064925946</c:v>
                </c:pt>
                <c:pt idx="13">
                  <c:v>3.0532012882029957</c:v>
                </c:pt>
                <c:pt idx="14">
                  <c:v>2.9717679118233891</c:v>
                </c:pt>
                <c:pt idx="15">
                  <c:v>2.8965210677044948</c:v>
                </c:pt>
                <c:pt idx="16">
                  <c:v>2.8267151212697796</c:v>
                </c:pt>
                <c:pt idx="17">
                  <c:v>2.7617244770179354</c:v>
                </c:pt>
                <c:pt idx="18">
                  <c:v>2.7010198228038096</c:v>
                </c:pt>
                <c:pt idx="19">
                  <c:v>2.6441498784511674</c:v>
                </c:pt>
                <c:pt idx="20">
                  <c:v>2.5907272022590089</c:v>
                </c:pt>
                <c:pt idx="21">
                  <c:v>2.5404170305219855</c:v>
                </c:pt>
                <c:pt idx="22">
                  <c:v>2.4929284127018745</c:v>
                </c:pt>
                <c:pt idx="23">
                  <c:v>2.4480071042812397</c:v>
                </c:pt>
                <c:pt idx="24">
                  <c:v>2.4054298197398705</c:v>
                </c:pt>
                <c:pt idx="25">
                  <c:v>2.364999548365847</c:v>
                </c:pt>
                <c:pt idx="26">
                  <c:v>2.3265417081535542</c:v>
                </c:pt>
                <c:pt idx="27">
                  <c:v>2.2899009661522469</c:v>
                </c:pt>
                <c:pt idx="28">
                  <c:v>2.2549385929495567</c:v>
                </c:pt>
                <c:pt idx="29">
                  <c:v>2.2215302483881518</c:v>
                </c:pt>
                <c:pt idx="30">
                  <c:v>2.1895641178301077</c:v>
                </c:pt>
                <c:pt idx="31">
                  <c:v>2.1684292053167065</c:v>
                </c:pt>
                <c:pt idx="32">
                  <c:v>2.1743786255779618</c:v>
                </c:pt>
                <c:pt idx="33">
                  <c:v>2.1801850511399952</c:v>
                </c:pt>
                <c:pt idx="34">
                  <c:v>2.1858555493643599</c:v>
                </c:pt>
                <c:pt idx="35">
                  <c:v>2.1913966679613721</c:v>
                </c:pt>
                <c:pt idx="36">
                  <c:v>2.1968144851069291</c:v>
                </c:pt>
                <c:pt idx="37">
                  <c:v>2.2021146536327958</c:v>
                </c:pt>
                <c:pt idx="38">
                  <c:v>2.2073024401143773</c:v>
                </c:pt>
                <c:pt idx="39">
                  <c:v>2.2123827595490986</c:v>
                </c:pt>
                <c:pt idx="40">
                  <c:v>2.2173602062108615</c:v>
                </c:pt>
                <c:pt idx="41">
                  <c:v>2.2222390811771326</c:v>
                </c:pt>
                <c:pt idx="42">
                  <c:v>2.2270234169514374</c:v>
                </c:pt>
                <c:pt idx="43">
                  <c:v>2.2317169995425288</c:v>
                </c:pt>
                <c:pt idx="44">
                  <c:v>2.2363233883100322</c:v>
                </c:pt>
                <c:pt idx="45">
                  <c:v>2.2408459338431257</c:v>
                </c:pt>
                <c:pt idx="46">
                  <c:v>2.2452877941023512</c:v>
                </c:pt>
                <c:pt idx="47">
                  <c:v>2.2496519490237796</c:v>
                </c:pt>
                <c:pt idx="48">
                  <c:v>2.25394121375854</c:v>
                </c:pt>
                <c:pt idx="49">
                  <c:v>2.2581582506983784</c:v>
                </c:pt>
                <c:pt idx="50">
                  <c:v>2.262305580418825</c:v>
                </c:pt>
                <c:pt idx="51">
                  <c:v>2.2663855916551534</c:v>
                </c:pt>
                <c:pt idx="52">
                  <c:v>2.2704005504122491</c:v>
                </c:pt>
                <c:pt idx="53">
                  <c:v>2.2743526082973524</c:v>
                </c:pt>
                <c:pt idx="54">
                  <c:v>2.2782438101541316</c:v>
                </c:pt>
                <c:pt idx="55">
                  <c:v>2.2820761010674349</c:v>
                </c:pt>
                <c:pt idx="56">
                  <c:v>2.2858513328001653</c:v>
                </c:pt>
                <c:pt idx="57">
                  <c:v>2.2895712697167978</c:v>
                </c:pt>
                <c:pt idx="58">
                  <c:v>2.2932375942420569</c:v>
                </c:pt>
                <c:pt idx="59">
                  <c:v>2.2968519118979858</c:v>
                </c:pt>
                <c:pt idx="60">
                  <c:v>2.300415755957999</c:v>
                </c:pt>
                <c:pt idx="61">
                  <c:v>2.3039305917524628</c:v>
                </c:pt>
                <c:pt idx="62">
                  <c:v>2.3073978206567416</c:v>
                </c:pt>
                <c:pt idx="63">
                  <c:v>2.31081878378949</c:v>
                </c:pt>
                <c:pt idx="64">
                  <c:v>2.3141947654461719</c:v>
                </c:pt>
                <c:pt idx="65">
                  <c:v>2.3175269962903031</c:v>
                </c:pt>
                <c:pt idx="66">
                  <c:v>2.3208166563227048</c:v>
                </c:pt>
                <c:pt idx="67">
                  <c:v>2.3240648776471091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5ADC-4DE5-A0EE-CB6F8AE1D044}"/>
            </c:ext>
          </c:extLst>
        </c:ser>
        <c:ser>
          <c:idx val="28"/>
          <c:order val="28"/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Formulae!$U$31:$U$55</c:f>
              <c:numCache>
                <c:formatCode>General</c:formatCode>
                <c:ptCount val="25"/>
                <c:pt idx="0">
                  <c:v>2.6</c:v>
                </c:pt>
                <c:pt idx="1">
                  <c:v>2.7</c:v>
                </c:pt>
                <c:pt idx="2">
                  <c:v>2.8</c:v>
                </c:pt>
                <c:pt idx="3">
                  <c:v>2.9</c:v>
                </c:pt>
                <c:pt idx="4">
                  <c:v>3</c:v>
                </c:pt>
                <c:pt idx="5">
                  <c:v>3.1</c:v>
                </c:pt>
                <c:pt idx="6">
                  <c:v>3.2</c:v>
                </c:pt>
                <c:pt idx="7">
                  <c:v>3.3</c:v>
                </c:pt>
                <c:pt idx="8">
                  <c:v>3.4</c:v>
                </c:pt>
                <c:pt idx="9">
                  <c:v>3.5</c:v>
                </c:pt>
                <c:pt idx="10">
                  <c:v>3.6</c:v>
                </c:pt>
                <c:pt idx="11">
                  <c:v>3.7</c:v>
                </c:pt>
                <c:pt idx="12">
                  <c:v>3.8</c:v>
                </c:pt>
                <c:pt idx="13">
                  <c:v>3.9</c:v>
                </c:pt>
                <c:pt idx="14">
                  <c:v>4</c:v>
                </c:pt>
                <c:pt idx="15">
                  <c:v>4.0999999999999996</c:v>
                </c:pt>
                <c:pt idx="16">
                  <c:v>4.2</c:v>
                </c:pt>
                <c:pt idx="17">
                  <c:v>4.3</c:v>
                </c:pt>
                <c:pt idx="18">
                  <c:v>4.4000000000000004</c:v>
                </c:pt>
                <c:pt idx="19">
                  <c:v>4.5</c:v>
                </c:pt>
                <c:pt idx="20">
                  <c:v>4.5999999999999996</c:v>
                </c:pt>
                <c:pt idx="21">
                  <c:v>4.7</c:v>
                </c:pt>
                <c:pt idx="22">
                  <c:v>4.8</c:v>
                </c:pt>
                <c:pt idx="23">
                  <c:v>4.9000000000000004</c:v>
                </c:pt>
                <c:pt idx="24">
                  <c:v>5</c:v>
                </c:pt>
              </c:numCache>
            </c:numRef>
          </c:xVal>
          <c:yVal>
            <c:numRef>
              <c:f>Formulae!$Z$31:$Z$55</c:f>
              <c:numCache>
                <c:formatCode>General</c:formatCode>
                <c:ptCount val="25"/>
                <c:pt idx="0">
                  <c:v>2.5707388578765689</c:v>
                </c:pt>
                <c:pt idx="1">
                  <c:v>2.5804592416280205</c:v>
                </c:pt>
                <c:pt idx="2">
                  <c:v>2.5898608493317186</c:v>
                </c:pt>
                <c:pt idx="3">
                  <c:v>2.5989649773157555</c:v>
                </c:pt>
                <c:pt idx="4">
                  <c:v>2.607790823905578</c:v>
                </c:pt>
                <c:pt idx="5">
                  <c:v>2.6163557582731434</c:v>
                </c:pt>
                <c:pt idx="6">
                  <c:v>2.6246755473736743</c:v>
                </c:pt>
                <c:pt idx="7">
                  <c:v>2.6327645485955165</c:v>
                </c:pt>
                <c:pt idx="8">
                  <c:v>2.6406358741744733</c:v>
                </c:pt>
                <c:pt idx="9">
                  <c:v>2.6483015322111383</c:v>
                </c:pt>
                <c:pt idx="10">
                  <c:v>2.6557725481873748</c:v>
                </c:pt>
                <c:pt idx="11">
                  <c:v>2.6630590701401005</c:v>
                </c:pt>
                <c:pt idx="12">
                  <c:v>2.6701704600683183</c:v>
                </c:pt>
                <c:pt idx="13">
                  <c:v>2.6771153736868434</c:v>
                </c:pt>
                <c:pt idx="14">
                  <c:v>2.6839018302703068</c:v>
                </c:pt>
                <c:pt idx="15">
                  <c:v>2.6905372740334657</c:v>
                </c:pt>
                <c:pt idx="16">
                  <c:v>2.6970286282530318</c:v>
                </c:pt>
                <c:pt idx="17">
                  <c:v>2.7033823431402229</c:v>
                </c:pt>
                <c:pt idx="18">
                  <c:v>2.7096044383129292</c:v>
                </c:pt>
                <c:pt idx="19">
                  <c:v>2.7157005405845487</c:v>
                </c:pt>
                <c:pt idx="20">
                  <c:v>2.7216759176776497</c:v>
                </c:pt>
                <c:pt idx="21">
                  <c:v>2.7275355083802451</c:v>
                </c:pt>
                <c:pt idx="22">
                  <c:v>2.7332839495871371</c:v>
                </c:pt>
                <c:pt idx="23">
                  <c:v>2.7389256006057727</c:v>
                </c:pt>
                <c:pt idx="24">
                  <c:v>2.7444645650530637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5ADC-4DE5-A0EE-CB6F8AE1D044}"/>
            </c:ext>
          </c:extLst>
        </c:ser>
        <c:ser>
          <c:idx val="30"/>
          <c:order val="29"/>
          <c:tx>
            <c:v>P=0.5</c:v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Formulae!$U$15:$U$25</c:f>
              <c:numCache>
                <c:formatCode>General</c:formatCode>
                <c:ptCount val="11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  <c:pt idx="6">
                  <c:v>1.6</c:v>
                </c:pt>
                <c:pt idx="7">
                  <c:v>1.7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</c:numCache>
            </c:numRef>
          </c:xVal>
          <c:yVal>
            <c:numRef>
              <c:f>Formulae!$AA$15:$AA$25</c:f>
              <c:numCache>
                <c:formatCode>General</c:formatCode>
                <c:ptCount val="11"/>
                <c:pt idx="0">
                  <c:v>5.4727585770020601</c:v>
                </c:pt>
                <c:pt idx="1">
                  <c:v>5.2180705631444075</c:v>
                </c:pt>
                <c:pt idx="2">
                  <c:v>4.9959222073398371</c:v>
                </c:pt>
                <c:pt idx="3">
                  <c:v>4.7999267976909827</c:v>
                </c:pt>
                <c:pt idx="4">
                  <c:v>4.6253251964552726</c:v>
                </c:pt>
                <c:pt idx="5">
                  <c:v>4.4684886663650696</c:v>
                </c:pt>
                <c:pt idx="6">
                  <c:v>4.326595546887126</c:v>
                </c:pt>
                <c:pt idx="7">
                  <c:v>4.1974142209747356</c:v>
                </c:pt>
                <c:pt idx="8">
                  <c:v>4.0791534008738743</c:v>
                </c:pt>
                <c:pt idx="9">
                  <c:v>3.9703563702008582</c:v>
                </c:pt>
                <c:pt idx="10">
                  <c:v>3.8698247015949967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5ADC-4DE5-A0EE-CB6F8AE1D044}"/>
            </c:ext>
          </c:extLst>
        </c:ser>
        <c:ser>
          <c:idx val="29"/>
          <c:order val="30"/>
          <c:tx>
            <c:v>P=0.6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Formulae!$U$20:$U$65</c:f>
              <c:numCache>
                <c:formatCode>General</c:formatCode>
                <c:ptCount val="46"/>
                <c:pt idx="0">
                  <c:v>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</c:v>
                </c:pt>
                <c:pt idx="6">
                  <c:v>2.1</c:v>
                </c:pt>
                <c:pt idx="7">
                  <c:v>2.2000000000000002</c:v>
                </c:pt>
                <c:pt idx="8">
                  <c:v>2.2999999999999998</c:v>
                </c:pt>
                <c:pt idx="9">
                  <c:v>2.4</c:v>
                </c:pt>
                <c:pt idx="10">
                  <c:v>2.5</c:v>
                </c:pt>
                <c:pt idx="11">
                  <c:v>2.6</c:v>
                </c:pt>
                <c:pt idx="12">
                  <c:v>2.7</c:v>
                </c:pt>
                <c:pt idx="13">
                  <c:v>2.8</c:v>
                </c:pt>
                <c:pt idx="14">
                  <c:v>2.9</c:v>
                </c:pt>
                <c:pt idx="15">
                  <c:v>3</c:v>
                </c:pt>
                <c:pt idx="16">
                  <c:v>3.1</c:v>
                </c:pt>
                <c:pt idx="17">
                  <c:v>3.2</c:v>
                </c:pt>
                <c:pt idx="18">
                  <c:v>3.3</c:v>
                </c:pt>
                <c:pt idx="19">
                  <c:v>3.4</c:v>
                </c:pt>
                <c:pt idx="20">
                  <c:v>3.5</c:v>
                </c:pt>
                <c:pt idx="21">
                  <c:v>3.6</c:v>
                </c:pt>
                <c:pt idx="22">
                  <c:v>3.7</c:v>
                </c:pt>
                <c:pt idx="23">
                  <c:v>3.8</c:v>
                </c:pt>
                <c:pt idx="24">
                  <c:v>3.9</c:v>
                </c:pt>
                <c:pt idx="25">
                  <c:v>4</c:v>
                </c:pt>
                <c:pt idx="26">
                  <c:v>4.0999999999999996</c:v>
                </c:pt>
                <c:pt idx="27">
                  <c:v>4.2</c:v>
                </c:pt>
                <c:pt idx="28">
                  <c:v>4.3</c:v>
                </c:pt>
                <c:pt idx="29">
                  <c:v>4.4000000000000004</c:v>
                </c:pt>
                <c:pt idx="30">
                  <c:v>4.5</c:v>
                </c:pt>
                <c:pt idx="31">
                  <c:v>4.5999999999999996</c:v>
                </c:pt>
                <c:pt idx="32">
                  <c:v>4.7</c:v>
                </c:pt>
                <c:pt idx="33">
                  <c:v>4.8</c:v>
                </c:pt>
                <c:pt idx="34">
                  <c:v>4.9000000000000004</c:v>
                </c:pt>
                <c:pt idx="35">
                  <c:v>5</c:v>
                </c:pt>
                <c:pt idx="36">
                  <c:v>5.0999999999999996</c:v>
                </c:pt>
                <c:pt idx="37">
                  <c:v>5.2</c:v>
                </c:pt>
                <c:pt idx="38">
                  <c:v>5.3</c:v>
                </c:pt>
                <c:pt idx="39">
                  <c:v>5.4</c:v>
                </c:pt>
                <c:pt idx="40">
                  <c:v>5.5</c:v>
                </c:pt>
                <c:pt idx="41">
                  <c:v>5.6</c:v>
                </c:pt>
                <c:pt idx="42">
                  <c:v>5.7</c:v>
                </c:pt>
                <c:pt idx="43">
                  <c:v>5.8</c:v>
                </c:pt>
                <c:pt idx="44">
                  <c:v>5.9</c:v>
                </c:pt>
                <c:pt idx="45">
                  <c:v>6</c:v>
                </c:pt>
              </c:numCache>
            </c:numRef>
          </c:xVal>
          <c:yVal>
            <c:numRef>
              <c:f>Formulae!$AD$20:$AD$65</c:f>
              <c:numCache>
                <c:formatCode>General</c:formatCode>
                <c:ptCount val="46"/>
                <c:pt idx="0">
                  <c:v>4.6175678437073939</c:v>
                </c:pt>
                <c:pt idx="1">
                  <c:v>4.4709408396654062</c:v>
                </c:pt>
                <c:pt idx="2">
                  <c:v>4.3374497241948671</c:v>
                </c:pt>
                <c:pt idx="3">
                  <c:v>4.2152434480150474</c:v>
                </c:pt>
                <c:pt idx="4">
                  <c:v>4.1028166952948197</c:v>
                </c:pt>
                <c:pt idx="5">
                  <c:v>3.9989310563487344</c:v>
                </c:pt>
                <c:pt idx="6">
                  <c:v>3.9025571096068847</c:v>
                </c:pt>
                <c:pt idx="7">
                  <c:v>3.8128311592008761</c:v>
                </c:pt>
                <c:pt idx="8">
                  <c:v>3.7290224378667127</c:v>
                </c:pt>
                <c:pt idx="9">
                  <c:v>3.650507909116941</c:v>
                </c:pt>
                <c:pt idx="10">
                  <c:v>3.5767526717323253</c:v>
                </c:pt>
                <c:pt idx="11">
                  <c:v>3.507294551626587</c:v>
                </c:pt>
                <c:pt idx="12">
                  <c:v>3.4417318630822846</c:v>
                </c:pt>
                <c:pt idx="13">
                  <c:v>3.3797135966391343</c:v>
                </c:pt>
                <c:pt idx="14">
                  <c:v>3.3209314847650395</c:v>
                </c:pt>
                <c:pt idx="15">
                  <c:v>3.265113534874442</c:v>
                </c:pt>
                <c:pt idx="16">
                  <c:v>3.2120187194077916</c:v>
                </c:pt>
                <c:pt idx="17">
                  <c:v>3.1614325860112857</c:v>
                </c:pt>
                <c:pt idx="18">
                  <c:v>3.1131636051422138</c:v>
                </c:pt>
                <c:pt idx="19">
                  <c:v>3.149507780102847</c:v>
                </c:pt>
                <c:pt idx="20">
                  <c:v>3.2047648003922244</c:v>
                </c:pt>
                <c:pt idx="21">
                  <c:v>3.2593938048220616</c:v>
                </c:pt>
                <c:pt idx="22">
                  <c:v>3.3134190873508027</c:v>
                </c:pt>
                <c:pt idx="23">
                  <c:v>3.3668633740535459</c:v>
                </c:pt>
                <c:pt idx="24">
                  <c:v>3.4197479627306944</c:v>
                </c:pt>
                <c:pt idx="25">
                  <c:v>3.4720928468384376</c:v>
                </c:pt>
                <c:pt idx="26">
                  <c:v>3.5239168258482994</c:v>
                </c:pt>
                <c:pt idx="27">
                  <c:v>3.5752376038154323</c:v>
                </c:pt>
                <c:pt idx="28">
                  <c:v>3.6260718776652405</c:v>
                </c:pt>
                <c:pt idx="29">
                  <c:v>3.6764354164842001</c:v>
                </c:pt>
                <c:pt idx="30">
                  <c:v>3.7263431329143972</c:v>
                </c:pt>
                <c:pt idx="31">
                  <c:v>3.7758091475955822</c:v>
                </c:pt>
                <c:pt idx="32">
                  <c:v>3.8248468474677115</c:v>
                </c:pt>
                <c:pt idx="33">
                  <c:v>3.873468938636647</c:v>
                </c:pt>
                <c:pt idx="34">
                  <c:v>3.9216874944123941</c:v>
                </c:pt>
                <c:pt idx="35">
                  <c:v>3.9695139990498745</c:v>
                </c:pt>
                <c:pt idx="36">
                  <c:v>4.0169593876547163</c:v>
                </c:pt>
                <c:pt idx="37">
                  <c:v>4.0640340826586456</c:v>
                </c:pt>
                <c:pt idx="38">
                  <c:v>4.1107480272194792</c:v>
                </c:pt>
                <c:pt idx="39">
                  <c:v>4.157110715857975</c:v>
                </c:pt>
                <c:pt idx="40">
                  <c:v>4.2031312226069213</c:v>
                </c:pt>
                <c:pt idx="41">
                  <c:v>4.2488182269159145</c:v>
                </c:pt>
                <c:pt idx="42">
                  <c:v>4.294180037527509</c:v>
                </c:pt>
                <c:pt idx="43">
                  <c:v>4.3392246145163265</c:v>
                </c:pt>
                <c:pt idx="44">
                  <c:v>4.3839595896616146</c:v>
                </c:pt>
                <c:pt idx="45">
                  <c:v>4.4283922853052937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5ADC-4DE5-A0EE-CB6F8AE1D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5383679"/>
        <c:axId val="1647895935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cota=1.5</c:v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'Van der Meer (1988)'!$S$174:$S$194</c15:sqref>
                        </c15:formulaRef>
                      </c:ext>
                    </c:extLst>
                    <c:numCache>
                      <c:formatCode>0.00</c:formatCode>
                      <c:ptCount val="21"/>
                      <c:pt idx="0">
                        <c:v>5.325500967346902</c:v>
                      </c:pt>
                      <c:pt idx="1">
                        <c:v>6.1320471548721152</c:v>
                      </c:pt>
                      <c:pt idx="2">
                        <c:v>5.7743650266682698</c:v>
                      </c:pt>
                      <c:pt idx="3">
                        <c:v>5.532368871455593</c:v>
                      </c:pt>
                      <c:pt idx="4">
                        <c:v>5.1769455175015135</c:v>
                      </c:pt>
                      <c:pt idx="5">
                        <c:v>4.2177307597282301</c:v>
                      </c:pt>
                      <c:pt idx="6">
                        <c:v>4.8487101998094522</c:v>
                      </c:pt>
                      <c:pt idx="7">
                        <c:v>4.4799569744717624</c:v>
                      </c:pt>
                      <c:pt idx="8">
                        <c:v>4.045186770733201</c:v>
                      </c:pt>
                      <c:pt idx="9">
                        <c:v>4.8892250297984301</c:v>
                      </c:pt>
                      <c:pt idx="10">
                        <c:v>3.3144384999496377</c:v>
                      </c:pt>
                      <c:pt idx="11">
                        <c:v>3.5997502716917729</c:v>
                      </c:pt>
                      <c:pt idx="12">
                        <c:v>3.1352681160188092</c:v>
                      </c:pt>
                      <c:pt idx="13">
                        <c:v>2.9759342812765466</c:v>
                      </c:pt>
                      <c:pt idx="14">
                        <c:v>3.41766748275669</c:v>
                      </c:pt>
                      <c:pt idx="15">
                        <c:v>4.6662974240478441</c:v>
                      </c:pt>
                      <c:pt idx="16">
                        <c:v>7.5836918325986575</c:v>
                      </c:pt>
                      <c:pt idx="17">
                        <c:v>6.9639596574871785</c:v>
                      </c:pt>
                      <c:pt idx="18">
                        <c:v>6.419437525916182</c:v>
                      </c:pt>
                      <c:pt idx="19">
                        <c:v>6.0512597112286581</c:v>
                      </c:pt>
                      <c:pt idx="20">
                        <c:v>6.6487546351982694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'Van der Meer (1988)'!$AF$174:$AF$194</c15:sqref>
                        </c15:formulaRef>
                      </c:ext>
                    </c:extLst>
                    <c:numCache>
                      <c:formatCode>0.00</c:formatCode>
                      <c:ptCount val="21"/>
                      <c:pt idx="0">
                        <c:v>2.4289246016205213</c:v>
                      </c:pt>
                      <c:pt idx="1">
                        <c:v>2.4822672866500528</c:v>
                      </c:pt>
                      <c:pt idx="2">
                        <c:v>3.1183848827233973</c:v>
                      </c:pt>
                      <c:pt idx="3">
                        <c:v>2.8700836809516943</c:v>
                      </c:pt>
                      <c:pt idx="4">
                        <c:v>2.8951602582580147</c:v>
                      </c:pt>
                      <c:pt idx="5">
                        <c:v>2.6012381851307196</c:v>
                      </c:pt>
                      <c:pt idx="6">
                        <c:v>2.757984385103414</c:v>
                      </c:pt>
                      <c:pt idx="7">
                        <c:v>2.7705499527635418</c:v>
                      </c:pt>
                      <c:pt idx="10">
                        <c:v>2.6803580298776186</c:v>
                      </c:pt>
                      <c:pt idx="11">
                        <c:v>2.6551235135094893</c:v>
                      </c:pt>
                      <c:pt idx="12">
                        <c:v>2.8777703199011695</c:v>
                      </c:pt>
                      <c:pt idx="14">
                        <c:v>2.9323046002707911</c:v>
                      </c:pt>
                      <c:pt idx="15">
                        <c:v>2.8735544282370311</c:v>
                      </c:pt>
                      <c:pt idx="16">
                        <c:v>3.3593604332252109</c:v>
                      </c:pt>
                      <c:pt idx="17">
                        <c:v>3.706135031731383</c:v>
                      </c:pt>
                      <c:pt idx="18">
                        <c:v>3.333067774203553</c:v>
                      </c:pt>
                      <c:pt idx="20">
                        <c:v>3.3345651534337652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0-5ADC-4DE5-A0EE-CB6F8AE1D044}"/>
                  </c:ext>
                </c:extLst>
              </c15:ser>
            </c15:filteredScatterSeries>
            <c15:filteredScatterSeries>
              <c15:ser>
                <c:idx val="1"/>
                <c:order val="1"/>
                <c:spPr>
                  <a:ln w="28575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70C0"/>
                    </a:solidFill>
                    <a:ln w="9525">
                      <a:solidFill>
                        <a:srgbClr val="0070C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(1988)'!$S$174:$S$194</c15:sqref>
                        </c15:formulaRef>
                      </c:ext>
                    </c:extLst>
                    <c:numCache>
                      <c:formatCode>0.00</c:formatCode>
                      <c:ptCount val="21"/>
                      <c:pt idx="0">
                        <c:v>5.325500967346902</c:v>
                      </c:pt>
                      <c:pt idx="1">
                        <c:v>6.1320471548721152</c:v>
                      </c:pt>
                      <c:pt idx="2">
                        <c:v>5.7743650266682698</c:v>
                      </c:pt>
                      <c:pt idx="3">
                        <c:v>5.532368871455593</c:v>
                      </c:pt>
                      <c:pt idx="4">
                        <c:v>5.1769455175015135</c:v>
                      </c:pt>
                      <c:pt idx="5">
                        <c:v>4.2177307597282301</c:v>
                      </c:pt>
                      <c:pt idx="6">
                        <c:v>4.8487101998094522</c:v>
                      </c:pt>
                      <c:pt idx="7">
                        <c:v>4.4799569744717624</c:v>
                      </c:pt>
                      <c:pt idx="8">
                        <c:v>4.045186770733201</c:v>
                      </c:pt>
                      <c:pt idx="9">
                        <c:v>4.8892250297984301</c:v>
                      </c:pt>
                      <c:pt idx="10">
                        <c:v>3.3144384999496377</c:v>
                      </c:pt>
                      <c:pt idx="11">
                        <c:v>3.5997502716917729</c:v>
                      </c:pt>
                      <c:pt idx="12">
                        <c:v>3.1352681160188092</c:v>
                      </c:pt>
                      <c:pt idx="13">
                        <c:v>2.9759342812765466</c:v>
                      </c:pt>
                      <c:pt idx="14">
                        <c:v>3.41766748275669</c:v>
                      </c:pt>
                      <c:pt idx="15">
                        <c:v>4.6662974240478441</c:v>
                      </c:pt>
                      <c:pt idx="16">
                        <c:v>7.5836918325986575</c:v>
                      </c:pt>
                      <c:pt idx="17">
                        <c:v>6.9639596574871785</c:v>
                      </c:pt>
                      <c:pt idx="18">
                        <c:v>6.419437525916182</c:v>
                      </c:pt>
                      <c:pt idx="19">
                        <c:v>6.0512597112286581</c:v>
                      </c:pt>
                      <c:pt idx="20">
                        <c:v>6.6487546351982694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(1988)'!$AG$174:$AG$194</c15:sqref>
                        </c15:formulaRef>
                      </c:ext>
                    </c:extLst>
                    <c:numCache>
                      <c:formatCode>0.00</c:formatCode>
                      <c:ptCount val="21"/>
                      <c:pt idx="1">
                        <c:v>2.6977873882870358</c:v>
                      </c:pt>
                      <c:pt idx="2">
                        <c:v>3.0414737223455606</c:v>
                      </c:pt>
                      <c:pt idx="3">
                        <c:v>3.00978789021798</c:v>
                      </c:pt>
                      <c:pt idx="4">
                        <c:v>2.8748770850490932</c:v>
                      </c:pt>
                      <c:pt idx="6">
                        <c:v>2.7810460590049595</c:v>
                      </c:pt>
                      <c:pt idx="7">
                        <c:v>2.6210404404691761</c:v>
                      </c:pt>
                      <c:pt idx="10">
                        <c:v>2.6385232022954992</c:v>
                      </c:pt>
                      <c:pt idx="11">
                        <c:v>2.7808167974705813</c:v>
                      </c:pt>
                      <c:pt idx="14">
                        <c:v>2.9383570410490596</c:v>
                      </c:pt>
                      <c:pt idx="15">
                        <c:v>2.898641301306045</c:v>
                      </c:pt>
                      <c:pt idx="16">
                        <c:v>3.5486083963920567</c:v>
                      </c:pt>
                      <c:pt idx="17">
                        <c:v>3.5723760896547452</c:v>
                      </c:pt>
                      <c:pt idx="20">
                        <c:v>3.2886163270683486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ADC-4DE5-A0EE-CB6F8AE1D044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cota=2</c:v>
                </c:tx>
                <c:spPr>
                  <a:ln w="28575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C000"/>
                    </a:solidFill>
                    <a:ln w="9525">
                      <a:solidFill>
                        <a:srgbClr val="FFC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(1988)'!$S$154:$S$173</c15:sqref>
                        </c15:formulaRef>
                      </c:ext>
                    </c:extLst>
                    <c:numCache>
                      <c:formatCode>0.00</c:formatCode>
                      <c:ptCount val="20"/>
                      <c:pt idx="0">
                        <c:v>3.5462330557173898</c:v>
                      </c:pt>
                      <c:pt idx="1">
                        <c:v>3.2930985001918409</c:v>
                      </c:pt>
                      <c:pt idx="2">
                        <c:v>3.1292283463544979</c:v>
                      </c:pt>
                      <c:pt idx="3">
                        <c:v>2.8412172265345776</c:v>
                      </c:pt>
                      <c:pt idx="4">
                        <c:v>2.9746629544542338</c:v>
                      </c:pt>
                      <c:pt idx="5">
                        <c:v>4.0198177817805183</c:v>
                      </c:pt>
                      <c:pt idx="6">
                        <c:v>4.4650748562330644</c:v>
                      </c:pt>
                      <c:pt idx="7">
                        <c:v>3.8169222935298164</c:v>
                      </c:pt>
                      <c:pt idx="8">
                        <c:v>4.1692156278824744</c:v>
                      </c:pt>
                      <c:pt idx="9">
                        <c:v>3.7045278455994235</c:v>
                      </c:pt>
                      <c:pt idx="10">
                        <c:v>5.8124222626951454</c:v>
                      </c:pt>
                      <c:pt idx="11">
                        <c:v>5.3791372932845851</c:v>
                      </c:pt>
                      <c:pt idx="12">
                        <c:v>4.9449632579795324</c:v>
                      </c:pt>
                      <c:pt idx="13">
                        <c:v>4.3930731583654703</c:v>
                      </c:pt>
                      <c:pt idx="14">
                        <c:v>4.5958955676649538</c:v>
                      </c:pt>
                      <c:pt idx="15">
                        <c:v>2.4218810972175286</c:v>
                      </c:pt>
                      <c:pt idx="16">
                        <c:v>2.2329619356030657</c:v>
                      </c:pt>
                      <c:pt idx="17">
                        <c:v>2.1151919266779098</c:v>
                      </c:pt>
                      <c:pt idx="18">
                        <c:v>2.6938659725309115</c:v>
                      </c:pt>
                      <c:pt idx="19">
                        <c:v>2.3457367381370706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(1988)'!$AF$154:$AF$173</c15:sqref>
                        </c15:formulaRef>
                      </c:ext>
                    </c:extLst>
                    <c:numCache>
                      <c:formatCode>0.00</c:formatCode>
                      <c:ptCount val="20"/>
                      <c:pt idx="0">
                        <c:v>2.8947404773661591</c:v>
                      </c:pt>
                      <c:pt idx="1">
                        <c:v>2.6969837667854777</c:v>
                      </c:pt>
                      <c:pt idx="2">
                        <c:v>2.8300566251971691</c:v>
                      </c:pt>
                      <c:pt idx="3">
                        <c:v>3.0360065508868663</c:v>
                      </c:pt>
                      <c:pt idx="4">
                        <c:v>3.004414998459974</c:v>
                      </c:pt>
                      <c:pt idx="5">
                        <c:v>2.9723991076288589</c:v>
                      </c:pt>
                      <c:pt idx="7">
                        <c:v>2.9421032018381399</c:v>
                      </c:pt>
                      <c:pt idx="8">
                        <c:v>2.9540258403934945</c:v>
                      </c:pt>
                      <c:pt idx="9">
                        <c:v>2.8745494704550287</c:v>
                      </c:pt>
                      <c:pt idx="11">
                        <c:v>3.6114385432279006</c:v>
                      </c:pt>
                      <c:pt idx="12">
                        <c:v>4.0177102405640346</c:v>
                      </c:pt>
                      <c:pt idx="13">
                        <c:v>3.3989485375834962</c:v>
                      </c:pt>
                      <c:pt idx="14">
                        <c:v>3.5613633546795498</c:v>
                      </c:pt>
                      <c:pt idx="15">
                        <c:v>3.1057112899142494</c:v>
                      </c:pt>
                      <c:pt idx="16">
                        <c:v>3.4742634610197398</c:v>
                      </c:pt>
                      <c:pt idx="17">
                        <c:v>3.5599838212612966</c:v>
                      </c:pt>
                      <c:pt idx="18">
                        <c:v>3.1195277679854003</c:v>
                      </c:pt>
                      <c:pt idx="19">
                        <c:v>3.688962426849614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ADC-4DE5-A0EE-CB6F8AE1D044}"/>
                  </c:ext>
                </c:extLst>
              </c15:ser>
            </c15:filteredScatterSeries>
            <c15:filteredScatterSeries>
              <c15:ser>
                <c:idx val="3"/>
                <c:order val="3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(1988)'!$S$154:$S$173</c15:sqref>
                        </c15:formulaRef>
                      </c:ext>
                    </c:extLst>
                    <c:numCache>
                      <c:formatCode>0.00</c:formatCode>
                      <c:ptCount val="20"/>
                      <c:pt idx="0">
                        <c:v>3.5462330557173898</c:v>
                      </c:pt>
                      <c:pt idx="1">
                        <c:v>3.2930985001918409</c:v>
                      </c:pt>
                      <c:pt idx="2">
                        <c:v>3.1292283463544979</c:v>
                      </c:pt>
                      <c:pt idx="3">
                        <c:v>2.8412172265345776</c:v>
                      </c:pt>
                      <c:pt idx="4">
                        <c:v>2.9746629544542338</c:v>
                      </c:pt>
                      <c:pt idx="5">
                        <c:v>4.0198177817805183</c:v>
                      </c:pt>
                      <c:pt idx="6">
                        <c:v>4.4650748562330644</c:v>
                      </c:pt>
                      <c:pt idx="7">
                        <c:v>3.8169222935298164</c:v>
                      </c:pt>
                      <c:pt idx="8">
                        <c:v>4.1692156278824744</c:v>
                      </c:pt>
                      <c:pt idx="9">
                        <c:v>3.7045278455994235</c:v>
                      </c:pt>
                      <c:pt idx="10">
                        <c:v>5.8124222626951454</c:v>
                      </c:pt>
                      <c:pt idx="11">
                        <c:v>5.3791372932845851</c:v>
                      </c:pt>
                      <c:pt idx="12">
                        <c:v>4.9449632579795324</c:v>
                      </c:pt>
                      <c:pt idx="13">
                        <c:v>4.3930731583654703</c:v>
                      </c:pt>
                      <c:pt idx="14">
                        <c:v>4.5958955676649538</c:v>
                      </c:pt>
                      <c:pt idx="15">
                        <c:v>2.4218810972175286</c:v>
                      </c:pt>
                      <c:pt idx="16">
                        <c:v>2.2329619356030657</c:v>
                      </c:pt>
                      <c:pt idx="17">
                        <c:v>2.1151919266779098</c:v>
                      </c:pt>
                      <c:pt idx="18">
                        <c:v>2.6938659725309115</c:v>
                      </c:pt>
                      <c:pt idx="19">
                        <c:v>2.3457367381370706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(1988)'!$AG$154:$AG$173</c15:sqref>
                        </c15:formulaRef>
                      </c:ext>
                    </c:extLst>
                    <c:numCache>
                      <c:formatCode>0.00</c:formatCode>
                      <c:ptCount val="20"/>
                      <c:pt idx="0">
                        <c:v>2.9763141485517535</c:v>
                      </c:pt>
                      <c:pt idx="1">
                        <c:v>2.9551556106721208</c:v>
                      </c:pt>
                      <c:pt idx="2">
                        <c:v>3.0127118648093134</c:v>
                      </c:pt>
                      <c:pt idx="5">
                        <c:v>3.0520927541761895</c:v>
                      </c:pt>
                      <c:pt idx="6">
                        <c:v>3.1285448335975934</c:v>
                      </c:pt>
                      <c:pt idx="8">
                        <c:v>3.0042027880837656</c:v>
                      </c:pt>
                      <c:pt idx="11">
                        <c:v>3.4435186195189367</c:v>
                      </c:pt>
                      <c:pt idx="12">
                        <c:v>3.6639736413053421</c:v>
                      </c:pt>
                      <c:pt idx="14">
                        <c:v>3.608414554529122</c:v>
                      </c:pt>
                      <c:pt idx="15">
                        <c:v>3.5475965995558383</c:v>
                      </c:pt>
                      <c:pt idx="16">
                        <c:v>3.5292103826210348</c:v>
                      </c:pt>
                      <c:pt idx="18">
                        <c:v>3.3571035095244794</c:v>
                      </c:pt>
                      <c:pt idx="19">
                        <c:v>3.5702513944147038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ADC-4DE5-A0EE-CB6F8AE1D044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v>cota=3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ysClr val="windowText" lastClr="000000"/>
                    </a:solidFill>
                    <a:ln w="9525">
                      <a:solidFill>
                        <a:sysClr val="windowText" lastClr="0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(1988)'!$S$135:$S$153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2.9656634270094444</c:v>
                      </c:pt>
                      <c:pt idx="1">
                        <c:v>2.84882216155914</c:v>
                      </c:pt>
                      <c:pt idx="2">
                        <c:v>2.5950913387733339</c:v>
                      </c:pt>
                      <c:pt idx="3">
                        <c:v>2.3850958057331506</c:v>
                      </c:pt>
                      <c:pt idx="4">
                        <c:v>2.1350794768719479</c:v>
                      </c:pt>
                      <c:pt idx="5">
                        <c:v>3.4597945116975071</c:v>
                      </c:pt>
                      <c:pt idx="6">
                        <c:v>2.9908479322675507</c:v>
                      </c:pt>
                      <c:pt idx="7">
                        <c:v>3.1883950249383659</c:v>
                      </c:pt>
                      <c:pt idx="8">
                        <c:v>3.7138243217786155</c:v>
                      </c:pt>
                      <c:pt idx="9">
                        <c:v>2.871674930252472</c:v>
                      </c:pt>
                      <c:pt idx="10">
                        <c:v>1.4208661297788776</c:v>
                      </c:pt>
                      <c:pt idx="11">
                        <c:v>1.3669634544671858</c:v>
                      </c:pt>
                      <c:pt idx="12">
                        <c:v>1.5489581480003447</c:v>
                      </c:pt>
                      <c:pt idx="13">
                        <c:v>1.9349969700612657</c:v>
                      </c:pt>
                      <c:pt idx="14">
                        <c:v>1.7681148326845471</c:v>
                      </c:pt>
                      <c:pt idx="15">
                        <c:v>1.8523320385781981</c:v>
                      </c:pt>
                      <c:pt idx="16">
                        <c:v>2.0407571431720912</c:v>
                      </c:pt>
                      <c:pt idx="17">
                        <c:v>2.2622173182786609</c:v>
                      </c:pt>
                      <c:pt idx="18">
                        <c:v>1.7112268866378999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(1988)'!$AF$135:$AF$153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1">
                        <c:v>3.245313838128316</c:v>
                      </c:pt>
                      <c:pt idx="2">
                        <c:v>3.3219575429335926</c:v>
                      </c:pt>
                      <c:pt idx="3">
                        <c:v>3.4427423193954243</c:v>
                      </c:pt>
                      <c:pt idx="4">
                        <c:v>3.6962466245966752</c:v>
                      </c:pt>
                      <c:pt idx="5">
                        <c:v>3.4128892424032262</c:v>
                      </c:pt>
                      <c:pt idx="6">
                        <c:v>3.4947073342650583</c:v>
                      </c:pt>
                      <c:pt idx="7">
                        <c:v>3.6512498948026413</c:v>
                      </c:pt>
                      <c:pt idx="8">
                        <c:v>3.4061199468294876</c:v>
                      </c:pt>
                      <c:pt idx="9">
                        <c:v>3.4736454729614623</c:v>
                      </c:pt>
                      <c:pt idx="10">
                        <c:v>4.3895387910617938</c:v>
                      </c:pt>
                      <c:pt idx="11">
                        <c:v>4.65504563287781</c:v>
                      </c:pt>
                      <c:pt idx="12">
                        <c:v>4.2392216527493094</c:v>
                      </c:pt>
                      <c:pt idx="13">
                        <c:v>3.9464907435073684</c:v>
                      </c:pt>
                      <c:pt idx="14">
                        <c:v>3.9003969757027606</c:v>
                      </c:pt>
                      <c:pt idx="15">
                        <c:v>3.7661393353719363</c:v>
                      </c:pt>
                      <c:pt idx="16">
                        <c:v>3.7376281636342665</c:v>
                      </c:pt>
                      <c:pt idx="17">
                        <c:v>3.3743181065828667</c:v>
                      </c:pt>
                      <c:pt idx="18">
                        <c:v>3.8627998273727169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ADC-4DE5-A0EE-CB6F8AE1D044}"/>
                  </c:ext>
                </c:extLst>
              </c15:ser>
            </c15:filteredScatterSeries>
            <c15:filteredScatterSeries>
              <c15:ser>
                <c:idx val="7"/>
                <c:order val="7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ysClr val="windowText" lastClr="000000"/>
                    </a:solidFill>
                    <a:ln w="9525">
                      <a:solidFill>
                        <a:sysClr val="windowText" lastClr="0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(1988)'!$S$135:$S$153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2.9656634270094444</c:v>
                      </c:pt>
                      <c:pt idx="1">
                        <c:v>2.84882216155914</c:v>
                      </c:pt>
                      <c:pt idx="2">
                        <c:v>2.5950913387733339</c:v>
                      </c:pt>
                      <c:pt idx="3">
                        <c:v>2.3850958057331506</c:v>
                      </c:pt>
                      <c:pt idx="4">
                        <c:v>2.1350794768719479</c:v>
                      </c:pt>
                      <c:pt idx="5">
                        <c:v>3.4597945116975071</c:v>
                      </c:pt>
                      <c:pt idx="6">
                        <c:v>2.9908479322675507</c:v>
                      </c:pt>
                      <c:pt idx="7">
                        <c:v>3.1883950249383659</c:v>
                      </c:pt>
                      <c:pt idx="8">
                        <c:v>3.7138243217786155</c:v>
                      </c:pt>
                      <c:pt idx="9">
                        <c:v>2.871674930252472</c:v>
                      </c:pt>
                      <c:pt idx="10">
                        <c:v>1.4208661297788776</c:v>
                      </c:pt>
                      <c:pt idx="11">
                        <c:v>1.3669634544671858</c:v>
                      </c:pt>
                      <c:pt idx="12">
                        <c:v>1.5489581480003447</c:v>
                      </c:pt>
                      <c:pt idx="13">
                        <c:v>1.9349969700612657</c:v>
                      </c:pt>
                      <c:pt idx="14">
                        <c:v>1.7681148326845471</c:v>
                      </c:pt>
                      <c:pt idx="15">
                        <c:v>1.8523320385781981</c:v>
                      </c:pt>
                      <c:pt idx="16">
                        <c:v>2.0407571431720912</c:v>
                      </c:pt>
                      <c:pt idx="17">
                        <c:v>2.2622173182786609</c:v>
                      </c:pt>
                      <c:pt idx="18">
                        <c:v>1.7112268866378999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(1988)'!$AG$135:$AG$153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1">
                        <c:v>3.3161148283556057</c:v>
                      </c:pt>
                      <c:pt idx="2">
                        <c:v>3.3594470128598561</c:v>
                      </c:pt>
                      <c:pt idx="3">
                        <c:v>3.5475615241129166</c:v>
                      </c:pt>
                      <c:pt idx="5">
                        <c:v>3.7212051413656515</c:v>
                      </c:pt>
                      <c:pt idx="7">
                        <c:v>3.3726609620381844</c:v>
                      </c:pt>
                      <c:pt idx="8">
                        <c:v>3.4646219282879605</c:v>
                      </c:pt>
                      <c:pt idx="10">
                        <c:v>4.4988277049440786</c:v>
                      </c:pt>
                      <c:pt idx="11">
                        <c:v>4.6750199073867735</c:v>
                      </c:pt>
                      <c:pt idx="12">
                        <c:v>4.2479716434552026</c:v>
                      </c:pt>
                      <c:pt idx="13">
                        <c:v>4.0072217294209693</c:v>
                      </c:pt>
                      <c:pt idx="14">
                        <c:v>4.0289607580222313</c:v>
                      </c:pt>
                      <c:pt idx="15">
                        <c:v>4.0388466107993306</c:v>
                      </c:pt>
                      <c:pt idx="16">
                        <c:v>3.755020854853325</c:v>
                      </c:pt>
                      <c:pt idx="17">
                        <c:v>3.5968909330980043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ADC-4DE5-A0EE-CB6F8AE1D044}"/>
                  </c:ext>
                </c:extLst>
              </c15:ser>
            </c15:filteredScatterSeries>
            <c15:filteredScatterSeries>
              <c15:ser>
                <c:idx val="8"/>
                <c:order val="8"/>
                <c:tx>
                  <c:v>cota=6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C00000"/>
                    </a:solidFill>
                    <a:ln w="9525">
                      <a:solidFill>
                        <a:srgbClr val="C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(1988)'!$S$108:$S$134</c15:sqref>
                        </c15:formulaRef>
                      </c:ext>
                    </c:extLst>
                    <c:numCache>
                      <c:formatCode>0.00</c:formatCode>
                      <c:ptCount val="27"/>
                      <c:pt idx="0">
                        <c:v>1.0931556948866827</c:v>
                      </c:pt>
                      <c:pt idx="1">
                        <c:v>0.93914372525929057</c:v>
                      </c:pt>
                      <c:pt idx="2">
                        <c:v>1.3272741862442459</c:v>
                      </c:pt>
                      <c:pt idx="3">
                        <c:v>0.99869701158453239</c:v>
                      </c:pt>
                      <c:pt idx="4">
                        <c:v>0.89090861772721042</c:v>
                      </c:pt>
                      <c:pt idx="5">
                        <c:v>1.2994765725895288</c:v>
                      </c:pt>
                      <c:pt idx="6">
                        <c:v>1.6093919250634523</c:v>
                      </c:pt>
                      <c:pt idx="7">
                        <c:v>1.4200264361556918</c:v>
                      </c:pt>
                      <c:pt idx="8">
                        <c:v>1.9136078613191534</c:v>
                      </c:pt>
                      <c:pt idx="9">
                        <c:v>1.2009920541868575</c:v>
                      </c:pt>
                      <c:pt idx="10">
                        <c:v>1.6756102777025341</c:v>
                      </c:pt>
                      <c:pt idx="11">
                        <c:v>2.1298076964141672</c:v>
                      </c:pt>
                      <c:pt idx="12">
                        <c:v>2.5701031606890288</c:v>
                      </c:pt>
                      <c:pt idx="13">
                        <c:v>1.9966314640695844</c:v>
                      </c:pt>
                      <c:pt idx="14">
                        <c:v>1.750680145671393</c:v>
                      </c:pt>
                      <c:pt idx="15">
                        <c:v>0.79525883516651985</c:v>
                      </c:pt>
                      <c:pt idx="16">
                        <c:v>0.895355909655978</c:v>
                      </c:pt>
                      <c:pt idx="17">
                        <c:v>1.0849713217464039</c:v>
                      </c:pt>
                      <c:pt idx="18">
                        <c:v>0.98433650688064989</c:v>
                      </c:pt>
                      <c:pt idx="19">
                        <c:v>0.78313827509316913</c:v>
                      </c:pt>
                      <c:pt idx="20">
                        <c:v>0.7614281219269019</c:v>
                      </c:pt>
                      <c:pt idx="21">
                        <c:v>0.73724696446518478</c:v>
                      </c:pt>
                      <c:pt idx="22">
                        <c:v>0.70813932251294931</c:v>
                      </c:pt>
                      <c:pt idx="23">
                        <c:v>0.73204031521005142</c:v>
                      </c:pt>
                      <c:pt idx="24">
                        <c:v>0.69520839333586848</c:v>
                      </c:pt>
                      <c:pt idx="25">
                        <c:v>0.66603540754537482</c:v>
                      </c:pt>
                      <c:pt idx="26">
                        <c:v>0.75846343271193506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(1988)'!$AF$108:$AF$134</c15:sqref>
                        </c15:formulaRef>
                      </c:ext>
                    </c:extLst>
                    <c:numCache>
                      <c:formatCode>0.00</c:formatCode>
                      <c:ptCount val="27"/>
                      <c:pt idx="0">
                        <c:v>4.5794442674972355</c:v>
                      </c:pt>
                      <c:pt idx="1">
                        <c:v>4.7967089271631069</c:v>
                      </c:pt>
                      <c:pt idx="2">
                        <c:v>3.8466680647591187</c:v>
                      </c:pt>
                      <c:pt idx="3">
                        <c:v>4.5688782861822608</c:v>
                      </c:pt>
                      <c:pt idx="4">
                        <c:v>5.0860975628095826</c:v>
                      </c:pt>
                      <c:pt idx="5">
                        <c:v>3.622495468151202</c:v>
                      </c:pt>
                      <c:pt idx="6">
                        <c:v>3.0764304951411034</c:v>
                      </c:pt>
                      <c:pt idx="7">
                        <c:v>3.5239585031244918</c:v>
                      </c:pt>
                      <c:pt idx="9">
                        <c:v>4.0162660098339265</c:v>
                      </c:pt>
                      <c:pt idx="10">
                        <c:v>3.0077519190443653</c:v>
                      </c:pt>
                      <c:pt idx="11">
                        <c:v>2.3326034244344913</c:v>
                      </c:pt>
                      <c:pt idx="12">
                        <c:v>2.1228584726383803</c:v>
                      </c:pt>
                      <c:pt idx="13">
                        <c:v>2.9247837295092611</c:v>
                      </c:pt>
                      <c:pt idx="14">
                        <c:v>2.9753849336165805</c:v>
                      </c:pt>
                      <c:pt idx="15">
                        <c:v>4.9713179882398961</c:v>
                      </c:pt>
                      <c:pt idx="16">
                        <c:v>4.2343901170030769</c:v>
                      </c:pt>
                      <c:pt idx="17">
                        <c:v>3.384986232583346</c:v>
                      </c:pt>
                      <c:pt idx="18">
                        <c:v>3.6583029477751006</c:v>
                      </c:pt>
                      <c:pt idx="19">
                        <c:v>5.2553728240836071</c:v>
                      </c:pt>
                      <c:pt idx="20">
                        <c:v>4.4365895379853635</c:v>
                      </c:pt>
                      <c:pt idx="21">
                        <c:v>5.2986907390224998</c:v>
                      </c:pt>
                      <c:pt idx="22">
                        <c:v>5.2711163527666942</c:v>
                      </c:pt>
                      <c:pt idx="23">
                        <c:v>4.737656010961766</c:v>
                      </c:pt>
                      <c:pt idx="24">
                        <c:v>5.0502949544049125</c:v>
                      </c:pt>
                      <c:pt idx="25">
                        <c:v>5.2760793929277252</c:v>
                      </c:pt>
                      <c:pt idx="26">
                        <c:v>4.9561942783661248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ADC-4DE5-A0EE-CB6F8AE1D044}"/>
                  </c:ext>
                </c:extLst>
              </c15:ser>
            </c15:filteredScatterSeries>
            <c15:filteredScatterSeries>
              <c15:ser>
                <c:idx val="9"/>
                <c:order val="9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C00000"/>
                    </a:solidFill>
                    <a:ln w="9525">
                      <a:solidFill>
                        <a:srgbClr val="C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(1988)'!$S$108:$S$134</c15:sqref>
                        </c15:formulaRef>
                      </c:ext>
                    </c:extLst>
                    <c:numCache>
                      <c:formatCode>0.00</c:formatCode>
                      <c:ptCount val="27"/>
                      <c:pt idx="0">
                        <c:v>1.0931556948866827</c:v>
                      </c:pt>
                      <c:pt idx="1">
                        <c:v>0.93914372525929057</c:v>
                      </c:pt>
                      <c:pt idx="2">
                        <c:v>1.3272741862442459</c:v>
                      </c:pt>
                      <c:pt idx="3">
                        <c:v>0.99869701158453239</c:v>
                      </c:pt>
                      <c:pt idx="4">
                        <c:v>0.89090861772721042</c:v>
                      </c:pt>
                      <c:pt idx="5">
                        <c:v>1.2994765725895288</c:v>
                      </c:pt>
                      <c:pt idx="6">
                        <c:v>1.6093919250634523</c:v>
                      </c:pt>
                      <c:pt idx="7">
                        <c:v>1.4200264361556918</c:v>
                      </c:pt>
                      <c:pt idx="8">
                        <c:v>1.9136078613191534</c:v>
                      </c:pt>
                      <c:pt idx="9">
                        <c:v>1.2009920541868575</c:v>
                      </c:pt>
                      <c:pt idx="10">
                        <c:v>1.6756102777025341</c:v>
                      </c:pt>
                      <c:pt idx="11">
                        <c:v>2.1298076964141672</c:v>
                      </c:pt>
                      <c:pt idx="12">
                        <c:v>2.5701031606890288</c:v>
                      </c:pt>
                      <c:pt idx="13">
                        <c:v>1.9966314640695844</c:v>
                      </c:pt>
                      <c:pt idx="14">
                        <c:v>1.750680145671393</c:v>
                      </c:pt>
                      <c:pt idx="15">
                        <c:v>0.79525883516651985</c:v>
                      </c:pt>
                      <c:pt idx="16">
                        <c:v>0.895355909655978</c:v>
                      </c:pt>
                      <c:pt idx="17">
                        <c:v>1.0849713217464039</c:v>
                      </c:pt>
                      <c:pt idx="18">
                        <c:v>0.98433650688064989</c:v>
                      </c:pt>
                      <c:pt idx="19">
                        <c:v>0.78313827509316913</c:v>
                      </c:pt>
                      <c:pt idx="20">
                        <c:v>0.7614281219269019</c:v>
                      </c:pt>
                      <c:pt idx="21">
                        <c:v>0.73724696446518478</c:v>
                      </c:pt>
                      <c:pt idx="22">
                        <c:v>0.70813932251294931</c:v>
                      </c:pt>
                      <c:pt idx="23">
                        <c:v>0.73204031521005142</c:v>
                      </c:pt>
                      <c:pt idx="24">
                        <c:v>0.69520839333586848</c:v>
                      </c:pt>
                      <c:pt idx="25">
                        <c:v>0.66603540754537482</c:v>
                      </c:pt>
                      <c:pt idx="26">
                        <c:v>0.75846343271193506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'Van der Meer (1988)'!$AG$108:$AG$134</c15:sqref>
                        </c15:formulaRef>
                      </c:ext>
                    </c:extLst>
                    <c:numCache>
                      <c:formatCode>0.00</c:formatCode>
                      <c:ptCount val="27"/>
                      <c:pt idx="0">
                        <c:v>4.4415081887411478</c:v>
                      </c:pt>
                      <c:pt idx="1">
                        <c:v>4.671485951511344</c:v>
                      </c:pt>
                      <c:pt idx="2">
                        <c:v>3.512554071326528</c:v>
                      </c:pt>
                      <c:pt idx="3">
                        <c:v>4.5468756965470574</c:v>
                      </c:pt>
                      <c:pt idx="5">
                        <c:v>3.8658058724308124</c:v>
                      </c:pt>
                      <c:pt idx="6">
                        <c:v>3.2010413516634819</c:v>
                      </c:pt>
                      <c:pt idx="7">
                        <c:v>3.6993375680044402</c:v>
                      </c:pt>
                      <c:pt idx="8">
                        <c:v>3.0414734962923049</c:v>
                      </c:pt>
                      <c:pt idx="9">
                        <c:v>4.0597857051110875</c:v>
                      </c:pt>
                      <c:pt idx="10">
                        <c:v>3.1773426823062634</c:v>
                      </c:pt>
                      <c:pt idx="11">
                        <c:v>2.5582417924688614</c:v>
                      </c:pt>
                      <c:pt idx="12">
                        <c:v>2.1591782040415999</c:v>
                      </c:pt>
                      <c:pt idx="13">
                        <c:v>2.9914362494942335</c:v>
                      </c:pt>
                      <c:pt idx="14">
                        <c:v>3.1431538703450079</c:v>
                      </c:pt>
                      <c:pt idx="15">
                        <c:v>5.0295077276822768</c:v>
                      </c:pt>
                      <c:pt idx="16">
                        <c:v>4.2574872668877273</c:v>
                      </c:pt>
                      <c:pt idx="17">
                        <c:v>3.7809522176044368</c:v>
                      </c:pt>
                      <c:pt idx="18">
                        <c:v>3.905196444856784</c:v>
                      </c:pt>
                      <c:pt idx="19">
                        <c:v>5.2239733229358087</c:v>
                      </c:pt>
                      <c:pt idx="20">
                        <c:v>4.5213783894906214</c:v>
                      </c:pt>
                      <c:pt idx="21">
                        <c:v>5.1810803933915892</c:v>
                      </c:pt>
                      <c:pt idx="22">
                        <c:v>5.2351593311577549</c:v>
                      </c:pt>
                      <c:pt idx="23">
                        <c:v>5.1602405181239206</c:v>
                      </c:pt>
                      <c:pt idx="24">
                        <c:v>5.1730970427424712</c:v>
                      </c:pt>
                      <c:pt idx="25">
                        <c:v>5.3777678105816227</c:v>
                      </c:pt>
                      <c:pt idx="26">
                        <c:v>4.8457826279950531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ADC-4DE5-A0EE-CB6F8AE1D044}"/>
                  </c:ext>
                </c:extLst>
              </c15:ser>
            </c15:filteredScatterSeries>
            <c15:filteredScatterSeries>
              <c15:ser>
                <c:idx val="10"/>
                <c:order val="10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70C0"/>
                    </a:solidFill>
                    <a:ln w="9525">
                      <a:solidFill>
                        <a:srgbClr val="0070C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S'!$I$2:$I$10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3.01</c:v>
                      </c:pt>
                      <c:pt idx="1">
                        <c:v>2.4</c:v>
                      </c:pt>
                      <c:pt idx="2">
                        <c:v>2.0099999999999998</c:v>
                      </c:pt>
                      <c:pt idx="3">
                        <c:v>3.63</c:v>
                      </c:pt>
                      <c:pt idx="4">
                        <c:v>2.85</c:v>
                      </c:pt>
                      <c:pt idx="5">
                        <c:v>2.38</c:v>
                      </c:pt>
                      <c:pt idx="6">
                        <c:v>4.09</c:v>
                      </c:pt>
                      <c:pt idx="7">
                        <c:v>3.34</c:v>
                      </c:pt>
                      <c:pt idx="8">
                        <c:v>2.74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S'!$W$2:$W$10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2.4826039796011505</c:v>
                      </c:pt>
                      <c:pt idx="1">
                        <c:v>2.5947215786799123</c:v>
                      </c:pt>
                      <c:pt idx="2">
                        <c:v>2.7709063772322517</c:v>
                      </c:pt>
                      <c:pt idx="3">
                        <c:v>2.2904023811804159</c:v>
                      </c:pt>
                      <c:pt idx="4">
                        <c:v>2.4826039796011505</c:v>
                      </c:pt>
                      <c:pt idx="5">
                        <c:v>2.6748055780218842</c:v>
                      </c:pt>
                      <c:pt idx="6">
                        <c:v>2.3064191810488106</c:v>
                      </c:pt>
                      <c:pt idx="7">
                        <c:v>2.3064191810488106</c:v>
                      </c:pt>
                      <c:pt idx="8">
                        <c:v>2.5626879789431229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5ADC-4DE5-A0EE-CB6F8AE1D044}"/>
                  </c:ext>
                </c:extLst>
              </c15:ser>
            </c15:filteredScatterSeries>
            <c15:filteredScatterSeries>
              <c15:ser>
                <c:idx val="11"/>
                <c:order val="11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70C0"/>
                    </a:solidFill>
                    <a:ln w="9525">
                      <a:solidFill>
                        <a:srgbClr val="0070C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S'!$K$2:$K$10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3.32</c:v>
                      </c:pt>
                      <c:pt idx="1">
                        <c:v>2.54</c:v>
                      </c:pt>
                      <c:pt idx="2">
                        <c:v>2.17</c:v>
                      </c:pt>
                      <c:pt idx="3">
                        <c:v>3.92</c:v>
                      </c:pt>
                      <c:pt idx="4">
                        <c:v>3.31</c:v>
                      </c:pt>
                      <c:pt idx="5">
                        <c:v>2.4900000000000002</c:v>
                      </c:pt>
                      <c:pt idx="6">
                        <c:v>4.22</c:v>
                      </c:pt>
                      <c:pt idx="7">
                        <c:v>3.47</c:v>
                      </c:pt>
                      <c:pt idx="8">
                        <c:v>2.88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S'!$X$2:$X$10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2.2703436313862455</c:v>
                      </c:pt>
                      <c:pt idx="1">
                        <c:v>2.5921246185118552</c:v>
                      </c:pt>
                      <c:pt idx="2">
                        <c:v>2.6636315045397687</c:v>
                      </c:pt>
                      <c:pt idx="3">
                        <c:v>2.1988367453583324</c:v>
                      </c:pt>
                      <c:pt idx="4">
                        <c:v>2.0558229733025057</c:v>
                      </c:pt>
                      <c:pt idx="5">
                        <c:v>2.7172616690607034</c:v>
                      </c:pt>
                      <c:pt idx="6">
                        <c:v>2.4133574034420722</c:v>
                      </c:pt>
                      <c:pt idx="7">
                        <c:v>2.3776039604281158</c:v>
                      </c:pt>
                      <c:pt idx="8">
                        <c:v>2.5921246185118552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5ADC-4DE5-A0EE-CB6F8AE1D044}"/>
                  </c:ext>
                </c:extLst>
              </c15:ser>
            </c15:filteredScatterSeries>
            <c15:filteredScatterSeries>
              <c15:ser>
                <c:idx val="12"/>
                <c:order val="12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70C0"/>
                    </a:solidFill>
                    <a:ln w="9525">
                      <a:solidFill>
                        <a:srgbClr val="0070C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S'!$I$80:$I$90</c15:sqref>
                        </c15:formulaRef>
                      </c:ext>
                    </c:extLst>
                    <c:numCache>
                      <c:formatCode>0.00</c:formatCode>
                      <c:ptCount val="11"/>
                      <c:pt idx="0">
                        <c:v>2.77</c:v>
                      </c:pt>
                      <c:pt idx="1">
                        <c:v>2.2200000000000002</c:v>
                      </c:pt>
                      <c:pt idx="2">
                        <c:v>3.25</c:v>
                      </c:pt>
                      <c:pt idx="9">
                        <c:v>5.74</c:v>
                      </c:pt>
                      <c:pt idx="10">
                        <c:v>6.49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S'!$W$80:$W$82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2.4089794339316546</c:v>
                      </c:pt>
                      <c:pt idx="1">
                        <c:v>2.4879623661917085</c:v>
                      </c:pt>
                      <c:pt idx="2">
                        <c:v>2.3431603237149425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5ADC-4DE5-A0EE-CB6F8AE1D044}"/>
                  </c:ext>
                </c:extLst>
              </c15:ser>
            </c15:filteredScatterSeries>
            <c15:filteredScatterSeries>
              <c15:ser>
                <c:idx val="13"/>
                <c:order val="13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70C0"/>
                    </a:solidFill>
                    <a:ln w="9525">
                      <a:solidFill>
                        <a:srgbClr val="0070C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S'!$K$80:$K$90</c15:sqref>
                        </c15:formulaRef>
                      </c:ext>
                    </c:extLst>
                    <c:numCache>
                      <c:formatCode>0.00</c:formatCode>
                      <c:ptCount val="11"/>
                      <c:pt idx="0">
                        <c:v>2.86</c:v>
                      </c:pt>
                      <c:pt idx="1">
                        <c:v>2.3199999999999998</c:v>
                      </c:pt>
                      <c:pt idx="2">
                        <c:v>3.5</c:v>
                      </c:pt>
                      <c:pt idx="3">
                        <c:v>2.69</c:v>
                      </c:pt>
                      <c:pt idx="4">
                        <c:v>4</c:v>
                      </c:pt>
                      <c:pt idx="5">
                        <c:v>3.25</c:v>
                      </c:pt>
                      <c:pt idx="6">
                        <c:v>2.68</c:v>
                      </c:pt>
                      <c:pt idx="8">
                        <c:v>4.76</c:v>
                      </c:pt>
                      <c:pt idx="9">
                        <c:v>5.8</c:v>
                      </c:pt>
                      <c:pt idx="10">
                        <c:v>6.55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S'!$X$80:$X$86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2.5124084098850035</c:v>
                      </c:pt>
                      <c:pt idx="1">
                        <c:v>2.5564857504093017</c:v>
                      </c:pt>
                      <c:pt idx="2">
                        <c:v>2.2626368135806465</c:v>
                      </c:pt>
                      <c:pt idx="3">
                        <c:v>2.5564857504093017</c:v>
                      </c:pt>
                      <c:pt idx="4">
                        <c:v>2.2038670262149154</c:v>
                      </c:pt>
                      <c:pt idx="5">
                        <c:v>2.2332519198977812</c:v>
                      </c:pt>
                      <c:pt idx="6">
                        <c:v>2.4536386225192723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5ADC-4DE5-A0EE-CB6F8AE1D044}"/>
                  </c:ext>
                </c:extLst>
              </c15:ser>
            </c15:filteredScatterSeries>
            <c15:filteredScatterSeries>
              <c15:ser>
                <c:idx val="14"/>
                <c:order val="14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C000"/>
                    </a:solidFill>
                    <a:ln w="9525">
                      <a:solidFill>
                        <a:srgbClr val="FFC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S'!$I$91:$I$100</c15:sqref>
                        </c15:formulaRef>
                      </c:ext>
                    </c:extLst>
                    <c:numCache>
                      <c:formatCode>0.00</c:formatCode>
                      <c:ptCount val="10"/>
                      <c:pt idx="0">
                        <c:v>1.65</c:v>
                      </c:pt>
                      <c:pt idx="2">
                        <c:v>1.88</c:v>
                      </c:pt>
                      <c:pt idx="3">
                        <c:v>1.55</c:v>
                      </c:pt>
                      <c:pt idx="4">
                        <c:v>2.25</c:v>
                      </c:pt>
                      <c:pt idx="5">
                        <c:v>1.82</c:v>
                      </c:pt>
                      <c:pt idx="6">
                        <c:v>2.19</c:v>
                      </c:pt>
                      <c:pt idx="7">
                        <c:v>2.68</c:v>
                      </c:pt>
                      <c:pt idx="8">
                        <c:v>3.35</c:v>
                      </c:pt>
                      <c:pt idx="9">
                        <c:v>3.86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S'!$W$91:$W$96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2.948696137708692</c:v>
                      </c:pt>
                      <c:pt idx="2">
                        <c:v>3.0803343581421152</c:v>
                      </c:pt>
                      <c:pt idx="3">
                        <c:v>3.0013514258820608</c:v>
                      </c:pt>
                      <c:pt idx="4">
                        <c:v>2.7249111629718712</c:v>
                      </c:pt>
                      <c:pt idx="5">
                        <c:v>2.7907302731885832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5ADC-4DE5-A0EE-CB6F8AE1D044}"/>
                  </c:ext>
                </c:extLst>
              </c15:ser>
            </c15:filteredScatterSeries>
            <c15:filteredScatterSeries>
              <c15:ser>
                <c:idx val="15"/>
                <c:order val="15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S'!$K$91:$K$96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1.68</c:v>
                      </c:pt>
                      <c:pt idx="1">
                        <c:v>1.39</c:v>
                      </c:pt>
                      <c:pt idx="2">
                        <c:v>2.0299999999999998</c:v>
                      </c:pt>
                      <c:pt idx="3">
                        <c:v>1.63</c:v>
                      </c:pt>
                      <c:pt idx="4">
                        <c:v>2.4</c:v>
                      </c:pt>
                      <c:pt idx="5">
                        <c:v>1.96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S'!$X$91:$X$96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3.1588760709080455</c:v>
                      </c:pt>
                      <c:pt idx="1">
                        <c:v>3.0854138367008819</c:v>
                      </c:pt>
                      <c:pt idx="2">
                        <c:v>2.9384893682865538</c:v>
                      </c:pt>
                      <c:pt idx="3">
                        <c:v>3.0413364961765832</c:v>
                      </c:pt>
                      <c:pt idx="4">
                        <c:v>2.674025325140764</c:v>
                      </c:pt>
                      <c:pt idx="5">
                        <c:v>2.6887177719821969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5ADC-4DE5-A0EE-CB6F8AE1D044}"/>
                  </c:ext>
                </c:extLst>
              </c15:ser>
            </c15:filteredScatterSeries>
            <c15:filteredScatterSeries>
              <c15:ser>
                <c:idx val="16"/>
                <c:order val="16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C000"/>
                    </a:solidFill>
                    <a:ln w="9525">
                      <a:solidFill>
                        <a:srgbClr val="FFC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S'!$I$15:$I$20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1.78</c:v>
                      </c:pt>
                      <c:pt idx="1">
                        <c:v>1.42</c:v>
                      </c:pt>
                      <c:pt idx="2">
                        <c:v>2.16</c:v>
                      </c:pt>
                      <c:pt idx="3">
                        <c:v>1.66</c:v>
                      </c:pt>
                      <c:pt idx="4">
                        <c:v>2.56</c:v>
                      </c:pt>
                      <c:pt idx="5">
                        <c:v>2.02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S'!$W$15:$W$20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3.0752255747317472</c:v>
                      </c:pt>
                      <c:pt idx="1">
                        <c:v>3.2353935734156929</c:v>
                      </c:pt>
                      <c:pt idx="2">
                        <c:v>2.8349735767058299</c:v>
                      </c:pt>
                      <c:pt idx="3">
                        <c:v>3.2033599736789036</c:v>
                      </c:pt>
                      <c:pt idx="4">
                        <c:v>2.5626879789431229</c:v>
                      </c:pt>
                      <c:pt idx="5">
                        <c:v>2.7548895773638571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5ADC-4DE5-A0EE-CB6F8AE1D044}"/>
                  </c:ext>
                </c:extLst>
              </c15:ser>
            </c15:filteredScatterSeries>
            <c15:filteredScatterSeries>
              <c15:ser>
                <c:idx val="17"/>
                <c:order val="17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C000"/>
                    </a:solidFill>
                    <a:ln w="9525">
                      <a:solidFill>
                        <a:srgbClr val="FFC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S'!$K$15:$K$21</c15:sqref>
                        </c15:formulaRef>
                      </c:ext>
                    </c:extLst>
                    <c:numCache>
                      <c:formatCode>0.00</c:formatCode>
                      <c:ptCount val="7"/>
                      <c:pt idx="0">
                        <c:v>2.0299999999999998</c:v>
                      </c:pt>
                      <c:pt idx="1">
                        <c:v>1.52</c:v>
                      </c:pt>
                      <c:pt idx="2">
                        <c:v>2.29</c:v>
                      </c:pt>
                      <c:pt idx="3">
                        <c:v>1.82</c:v>
                      </c:pt>
                      <c:pt idx="4">
                        <c:v>2.82</c:v>
                      </c:pt>
                      <c:pt idx="5">
                        <c:v>2.12</c:v>
                      </c:pt>
                      <c:pt idx="6">
                        <c:v>1.75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S'!$X$15:$X$21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2.6457547830327903</c:v>
                      </c:pt>
                      <c:pt idx="1">
                        <c:v>3.1641797067351614</c:v>
                      </c:pt>
                      <c:pt idx="2">
                        <c:v>2.8066452765955949</c:v>
                      </c:pt>
                      <c:pt idx="3">
                        <c:v>2.9675357701583995</c:v>
                      </c:pt>
                      <c:pt idx="4">
                        <c:v>2.3597272389211374</c:v>
                      </c:pt>
                      <c:pt idx="5">
                        <c:v>2.788768555088617</c:v>
                      </c:pt>
                      <c:pt idx="6">
                        <c:v>3.0569193776932915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5ADC-4DE5-A0EE-CB6F8AE1D044}"/>
                  </c:ext>
                </c:extLst>
              </c15:ser>
            </c15:filteredScatterSeries>
            <c15:filteredScatterSeries>
              <c15:ser>
                <c:idx val="18"/>
                <c:order val="18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ysClr val="windowText" lastClr="000000"/>
                    </a:solidFill>
                    <a:ln w="9525">
                      <a:solidFill>
                        <a:sysClr val="windowText" lastClr="0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S'!$I$26:$I$34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1.22</c:v>
                      </c:pt>
                      <c:pt idx="1">
                        <c:v>1.45</c:v>
                      </c:pt>
                      <c:pt idx="3">
                        <c:v>1.73</c:v>
                      </c:pt>
                      <c:pt idx="4">
                        <c:v>1.36</c:v>
                      </c:pt>
                      <c:pt idx="5">
                        <c:v>1.18</c:v>
                      </c:pt>
                      <c:pt idx="6">
                        <c:v>2.11</c:v>
                      </c:pt>
                      <c:pt idx="7">
                        <c:v>2.83</c:v>
                      </c:pt>
                      <c:pt idx="8">
                        <c:v>3.33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S'!$W$26:$W$31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3.7158975694675278</c:v>
                      </c:pt>
                      <c:pt idx="1">
                        <c:v>3.5397127709151883</c:v>
                      </c:pt>
                      <c:pt idx="2">
                        <c:v>0</c:v>
                      </c:pt>
                      <c:pt idx="3">
                        <c:v>3.2193767735472978</c:v>
                      </c:pt>
                      <c:pt idx="4">
                        <c:v>3.4916623713100052</c:v>
                      </c:pt>
                      <c:pt idx="5">
                        <c:v>3.4436119717048213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5ADC-4DE5-A0EE-CB6F8AE1D044}"/>
                  </c:ext>
                </c:extLst>
              </c15:ser>
            </c15:filteredScatterSeries>
            <c15:filteredScatterSeries>
              <c15:ser>
                <c:idx val="19"/>
                <c:order val="19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ysClr val="windowText" lastClr="000000"/>
                    </a:solidFill>
                    <a:ln w="9525">
                      <a:solidFill>
                        <a:sysClr val="windowText" lastClr="0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S'!$K$26:$K$31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1.26</c:v>
                      </c:pt>
                      <c:pt idx="1">
                        <c:v>1.62</c:v>
                      </c:pt>
                      <c:pt idx="2">
                        <c:v>1.28</c:v>
                      </c:pt>
                      <c:pt idx="3">
                        <c:v>1.78</c:v>
                      </c:pt>
                      <c:pt idx="4">
                        <c:v>1.42</c:v>
                      </c:pt>
                      <c:pt idx="5">
                        <c:v>1.25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S'!$X$26:$X$31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3.8613718455073158</c:v>
                      </c:pt>
                      <c:pt idx="1">
                        <c:v>3.146302985228183</c:v>
                      </c:pt>
                      <c:pt idx="2">
                        <c:v>3.3608236433119227</c:v>
                      </c:pt>
                      <c:pt idx="3">
                        <c:v>3.3965770863258791</c:v>
                      </c:pt>
                      <c:pt idx="4">
                        <c:v>3.5395908583817057</c:v>
                      </c:pt>
                      <c:pt idx="5">
                        <c:v>3.4502072508468142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5ADC-4DE5-A0EE-CB6F8AE1D044}"/>
                  </c:ext>
                </c:extLst>
              </c15:ser>
            </c15:filteredScatterSeries>
            <c15:filteredScatterSeries>
              <c15:ser>
                <c:idx val="20"/>
                <c:order val="20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ysClr val="windowText" lastClr="000000"/>
                    </a:solidFill>
                    <a:ln w="9525">
                      <a:solidFill>
                        <a:sysClr val="windowText" lastClr="0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S'!$I$102:$I$103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1.24</c:v>
                      </c:pt>
                      <c:pt idx="1">
                        <c:v>1.48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S'!$W$102:$W$103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3.9359827909593701</c:v>
                      </c:pt>
                      <c:pt idx="1">
                        <c:v>3.593723417832468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5ADC-4DE5-A0EE-CB6F8AE1D044}"/>
                  </c:ext>
                </c:extLst>
              </c15:ser>
            </c15:filteredScatterSeries>
            <c15:filteredScatterSeries>
              <c15:ser>
                <c:idx val="21"/>
                <c:order val="21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ysClr val="windowText" lastClr="000000"/>
                    </a:solidFill>
                    <a:ln w="9525">
                      <a:solidFill>
                        <a:sysClr val="windowText" lastClr="0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S'!$K$101:$K$105</c15:sqref>
                        </c15:formulaRef>
                      </c:ext>
                    </c:extLst>
                    <c:numCache>
                      <c:formatCode>0.00</c:formatCode>
                      <c:ptCount val="5"/>
                      <c:pt idx="0">
                        <c:v>1.1599999999999999</c:v>
                      </c:pt>
                      <c:pt idx="1">
                        <c:v>1.33</c:v>
                      </c:pt>
                      <c:pt idx="2">
                        <c:v>1.64</c:v>
                      </c:pt>
                      <c:pt idx="3">
                        <c:v>1.26</c:v>
                      </c:pt>
                      <c:pt idx="4">
                        <c:v>1.1100000000000001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S'!$X$101:$X$105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3.7612663914067892</c:v>
                      </c:pt>
                      <c:pt idx="1">
                        <c:v>3.8200361787725203</c:v>
                      </c:pt>
                      <c:pt idx="2">
                        <c:v>3.2911080924809406</c:v>
                      </c:pt>
                      <c:pt idx="3">
                        <c:v>3.7318814977239234</c:v>
                      </c:pt>
                      <c:pt idx="4">
                        <c:v>3.5849570293095958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5ADC-4DE5-A0EE-CB6F8AE1D044}"/>
                  </c:ext>
                </c:extLst>
              </c15:ser>
            </c15:filteredScatterSeries>
            <c15:filteredScatterSeries>
              <c15:ser>
                <c:idx val="22"/>
                <c:order val="22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C00000"/>
                    </a:solidFill>
                    <a:ln w="9525">
                      <a:solidFill>
                        <a:srgbClr val="C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S'!$I$111</c15:sqref>
                        </c15:formulaRef>
                      </c:ext>
                    </c:extLst>
                    <c:numCache>
                      <c:formatCode>0.00</c:formatCode>
                      <c:ptCount val="1"/>
                      <c:pt idx="0">
                        <c:v>0.81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S'!$W$111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5.4103308598137163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5ADC-4DE5-A0EE-CB6F8AE1D044}"/>
                  </c:ext>
                </c:extLst>
              </c15:ser>
            </c15:filteredScatterSeries>
            <c15:filteredScatterSeries>
              <c15:ser>
                <c:idx val="23"/>
                <c:order val="23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C00000"/>
                    </a:solidFill>
                    <a:ln w="9525">
                      <a:solidFill>
                        <a:srgbClr val="C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S'!$K$111</c15:sqref>
                        </c15:formulaRef>
                      </c:ext>
                    </c:extLst>
                    <c:numCache>
                      <c:formatCode>0.00</c:formatCode>
                      <c:ptCount val="1"/>
                      <c:pt idx="0">
                        <c:v>0.87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S'!$X$111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5.171741288184335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5ADC-4DE5-A0EE-CB6F8AE1D044}"/>
                  </c:ext>
                </c:extLst>
              </c15:ser>
            </c15:filteredScatterSeries>
            <c15:filteredScatterSeries>
              <c15:ser>
                <c:idx val="24"/>
                <c:order val="24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C00000"/>
                    </a:solidFill>
                    <a:ln w="9525">
                      <a:solidFill>
                        <a:srgbClr val="C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S'!$I$35:$I$36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0.89</c:v>
                      </c:pt>
                      <c:pt idx="1">
                        <c:v>0.88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S'!$W$35:$W$36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4.1483511659141801</c:v>
                      </c:pt>
                      <c:pt idx="1">
                        <c:v>5.5097791547277142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5ADC-4DE5-A0EE-CB6F8AE1D044}"/>
                  </c:ext>
                </c:extLst>
              </c15:ser>
            </c15:filteredScatterSeries>
            <c15:filteredScatterSeries>
              <c15:ser>
                <c:idx val="25"/>
                <c:order val="25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C00000"/>
                    </a:solidFill>
                    <a:ln w="9525">
                      <a:solidFill>
                        <a:srgbClr val="C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S'!$K$35:$K$36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0.95</c:v>
                      </c:pt>
                      <c:pt idx="1">
                        <c:v>1.08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per S'!$X$35:$X$36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4.0758925035910547</c:v>
                      </c:pt>
                      <c:pt idx="1">
                        <c:v>4.0758925035910547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5ADC-4DE5-A0EE-CB6F8AE1D044}"/>
                  </c:ext>
                </c:extLst>
              </c15:ser>
            </c15:filteredScatterSeries>
          </c:ext>
        </c:extLst>
      </c:scatterChart>
      <c:valAx>
        <c:axId val="1575383679"/>
        <c:scaling>
          <c:orientation val="minMax"/>
          <c:max val="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 sz="1800" b="1">
                    <a:solidFill>
                      <a:schemeClr val="tx1"/>
                    </a:solidFill>
                  </a:rPr>
                  <a:t>Breaker</a:t>
                </a:r>
                <a:r>
                  <a:rPr lang="nl-NL" sz="1800" b="1" baseline="0">
                    <a:solidFill>
                      <a:schemeClr val="tx1"/>
                    </a:solidFill>
                  </a:rPr>
                  <a:t> parameter </a:t>
                </a:r>
                <a:r>
                  <a:rPr lang="el-GR" sz="1800" b="1" baseline="0">
                    <a:solidFill>
                      <a:schemeClr val="tx1"/>
                    </a:solidFill>
                    <a:latin typeface="Cambria" panose="02040503050406030204" pitchFamily="18" charset="0"/>
                    <a:ea typeface="Cambria" panose="02040503050406030204" pitchFamily="18" charset="0"/>
                  </a:rPr>
                  <a:t>ξ</a:t>
                </a:r>
                <a:r>
                  <a:rPr lang="nl-NL" sz="1800" b="1" baseline="-25000">
                    <a:solidFill>
                      <a:schemeClr val="tx1"/>
                    </a:solidFill>
                  </a:rPr>
                  <a:t>m</a:t>
                </a:r>
                <a:r>
                  <a:rPr lang="nl-NL" sz="1800" b="1" baseline="0">
                    <a:solidFill>
                      <a:schemeClr val="tx1"/>
                    </a:solidFill>
                  </a:rPr>
                  <a:t> (-)</a:t>
                </a:r>
                <a:endParaRPr lang="nl-NL" sz="18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.42954980343903132"/>
              <c:y val="0.943972369398560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" sourceLinked="0"/>
        <c:majorTickMark val="in"/>
        <c:minorTickMark val="in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647895935"/>
        <c:crosses val="autoZero"/>
        <c:crossBetween val="midCat"/>
      </c:valAx>
      <c:valAx>
        <c:axId val="1647895935"/>
        <c:scaling>
          <c:orientation val="minMax"/>
          <c:max val="6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 sz="1800" b="1" i="0" baseline="0">
                    <a:solidFill>
                      <a:schemeClr val="tx1"/>
                    </a:solidFill>
                    <a:effectLst/>
                  </a:rPr>
                  <a:t>Stability number H</a:t>
                </a:r>
                <a:r>
                  <a:rPr lang="nl-NL" sz="1800" b="1" i="0" baseline="-25000">
                    <a:solidFill>
                      <a:schemeClr val="tx1"/>
                    </a:solidFill>
                    <a:effectLst/>
                  </a:rPr>
                  <a:t>s</a:t>
                </a:r>
                <a:r>
                  <a:rPr lang="nl-NL" sz="1800" b="1" i="0" baseline="0">
                    <a:solidFill>
                      <a:schemeClr val="tx1"/>
                    </a:solidFill>
                    <a:effectLst/>
                  </a:rPr>
                  <a:t>/</a:t>
                </a:r>
                <a:r>
                  <a:rPr lang="el-GR" sz="1800" b="1" i="0" baseline="0">
                    <a:solidFill>
                      <a:schemeClr val="tx1"/>
                    </a:solidFill>
                    <a:effectLst/>
                    <a:latin typeface="Cambria" panose="02040503050406030204" pitchFamily="18" charset="0"/>
                    <a:ea typeface="Cambria" panose="02040503050406030204" pitchFamily="18" charset="0"/>
                  </a:rPr>
                  <a:t>Δ</a:t>
                </a:r>
                <a:r>
                  <a:rPr lang="nl-NL" sz="1800" b="1" i="0" u="none" strike="noStrike" kern="1200" baseline="0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D</a:t>
                </a:r>
                <a:r>
                  <a:rPr lang="nl-NL" sz="1800" b="1" i="0" u="none" strike="noStrike" kern="1200" baseline="-25000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n50 </a:t>
                </a:r>
                <a:r>
                  <a:rPr lang="nl-NL" sz="1800" b="1" i="0" baseline="0">
                    <a:solidFill>
                      <a:schemeClr val="tx1"/>
                    </a:solidFill>
                    <a:effectLst/>
                  </a:rPr>
                  <a:t>/(S/N</a:t>
                </a:r>
                <a:r>
                  <a:rPr lang="nl-NL" sz="1800" b="1" i="0" baseline="30000">
                    <a:solidFill>
                      <a:schemeClr val="tx1"/>
                    </a:solidFill>
                    <a:effectLst/>
                  </a:rPr>
                  <a:t>0.5</a:t>
                </a:r>
                <a:r>
                  <a:rPr lang="nl-NL" sz="1800" b="1" i="0" baseline="0">
                    <a:solidFill>
                      <a:schemeClr val="tx1"/>
                    </a:solidFill>
                    <a:effectLst/>
                  </a:rPr>
                  <a:t>)</a:t>
                </a:r>
                <a:r>
                  <a:rPr lang="nl-NL" sz="1800" b="1" i="0" baseline="30000">
                    <a:solidFill>
                      <a:schemeClr val="tx1"/>
                    </a:solidFill>
                    <a:effectLst/>
                  </a:rPr>
                  <a:t>0.2</a:t>
                </a:r>
                <a:r>
                  <a:rPr lang="nl-NL" sz="1800" b="1" i="0" baseline="0">
                    <a:solidFill>
                      <a:schemeClr val="tx1"/>
                    </a:solidFill>
                    <a:effectLst/>
                  </a:rPr>
                  <a:t> (-)</a:t>
                </a:r>
                <a:endParaRPr lang="nl-NL" b="1">
                  <a:solidFill>
                    <a:schemeClr val="tx1"/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2.9734985263974688E-3"/>
              <c:y val="0.103344632634669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" sourceLinked="0"/>
        <c:majorTickMark val="in"/>
        <c:minorTickMark val="in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575383679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83226769784895249"/>
          <c:y val="7.8946002076843186E-2"/>
          <c:w val="9.1857249303344643E-2"/>
          <c:h val="0.17849670076287191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9525</xdr:rowOff>
    </xdr:from>
    <xdr:to>
      <xdr:col>14</xdr:col>
      <xdr:colOff>47625</xdr:colOff>
      <xdr:row>34</xdr:row>
      <xdr:rowOff>110490</xdr:rowOff>
    </xdr:to>
    <xdr:graphicFrame macro="">
      <xdr:nvGraphicFramePr>
        <xdr:cNvPr id="8" name="Grafiek 7">
          <a:extLst>
            <a:ext uri="{FF2B5EF4-FFF2-40B4-BE49-F238E27FC236}">
              <a16:creationId xmlns:a16="http://schemas.microsoft.com/office/drawing/2014/main" id="{4DA55E1C-7E86-48D3-8D24-724764B48E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14</xdr:col>
      <xdr:colOff>22860</xdr:colOff>
      <xdr:row>65</xdr:row>
      <xdr:rowOff>99060</xdr:rowOff>
    </xdr:to>
    <xdr:graphicFrame macro="">
      <xdr:nvGraphicFramePr>
        <xdr:cNvPr id="9" name="Grafiek 8">
          <a:extLst>
            <a:ext uri="{FF2B5EF4-FFF2-40B4-BE49-F238E27FC236}">
              <a16:creationId xmlns:a16="http://schemas.microsoft.com/office/drawing/2014/main" id="{AD1DF856-8077-4558-8814-12B352ED2D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</xdr:colOff>
      <xdr:row>66</xdr:row>
      <xdr:rowOff>146050</xdr:rowOff>
    </xdr:from>
    <xdr:to>
      <xdr:col>14</xdr:col>
      <xdr:colOff>34290</xdr:colOff>
      <xdr:row>96</xdr:row>
      <xdr:rowOff>78740</xdr:rowOff>
    </xdr:to>
    <xdr:graphicFrame macro="">
      <xdr:nvGraphicFramePr>
        <xdr:cNvPr id="10" name="Grafiek 9">
          <a:extLst>
            <a:ext uri="{FF2B5EF4-FFF2-40B4-BE49-F238E27FC236}">
              <a16:creationId xmlns:a16="http://schemas.microsoft.com/office/drawing/2014/main" id="{9B3F6092-E05C-42CD-8FE1-D2F7F228CC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5</xdr:row>
      <xdr:rowOff>0</xdr:rowOff>
    </xdr:from>
    <xdr:to>
      <xdr:col>30</xdr:col>
      <xdr:colOff>19050</xdr:colOff>
      <xdr:row>34</xdr:row>
      <xdr:rowOff>95250</xdr:rowOff>
    </xdr:to>
    <xdr:graphicFrame macro="">
      <xdr:nvGraphicFramePr>
        <xdr:cNvPr id="20" name="Grafiek 19">
          <a:extLst>
            <a:ext uri="{FF2B5EF4-FFF2-40B4-BE49-F238E27FC236}">
              <a16:creationId xmlns:a16="http://schemas.microsoft.com/office/drawing/2014/main" id="{4CF67E39-1647-4FB3-B9F1-2B44E9A936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0</xdr:colOff>
      <xdr:row>35</xdr:row>
      <xdr:rowOff>139700</xdr:rowOff>
    </xdr:from>
    <xdr:to>
      <xdr:col>30</xdr:col>
      <xdr:colOff>12700</xdr:colOff>
      <xdr:row>65</xdr:row>
      <xdr:rowOff>63500</xdr:rowOff>
    </xdr:to>
    <xdr:graphicFrame macro="">
      <xdr:nvGraphicFramePr>
        <xdr:cNvPr id="21" name="Grafiek 20">
          <a:extLst>
            <a:ext uri="{FF2B5EF4-FFF2-40B4-BE49-F238E27FC236}">
              <a16:creationId xmlns:a16="http://schemas.microsoft.com/office/drawing/2014/main" id="{7EDEE8DF-67CC-4F80-B0ED-7782E06721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0</xdr:colOff>
      <xdr:row>67</xdr:row>
      <xdr:rowOff>6350</xdr:rowOff>
    </xdr:from>
    <xdr:to>
      <xdr:col>30</xdr:col>
      <xdr:colOff>21590</xdr:colOff>
      <xdr:row>96</xdr:row>
      <xdr:rowOff>104140</xdr:rowOff>
    </xdr:to>
    <xdr:graphicFrame macro="">
      <xdr:nvGraphicFramePr>
        <xdr:cNvPr id="23" name="Grafiek 22">
          <a:extLst>
            <a:ext uri="{FF2B5EF4-FFF2-40B4-BE49-F238E27FC236}">
              <a16:creationId xmlns:a16="http://schemas.microsoft.com/office/drawing/2014/main" id="{ED298890-BB0D-4240-A416-78FFE1E423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0</xdr:colOff>
      <xdr:row>99</xdr:row>
      <xdr:rowOff>0</xdr:rowOff>
    </xdr:from>
    <xdr:to>
      <xdr:col>30</xdr:col>
      <xdr:colOff>21590</xdr:colOff>
      <xdr:row>128</xdr:row>
      <xdr:rowOff>97790</xdr:rowOff>
    </xdr:to>
    <xdr:graphicFrame macro="">
      <xdr:nvGraphicFramePr>
        <xdr:cNvPr id="13" name="Grafiek 12">
          <a:extLst>
            <a:ext uri="{FF2B5EF4-FFF2-40B4-BE49-F238E27FC236}">
              <a16:creationId xmlns:a16="http://schemas.microsoft.com/office/drawing/2014/main" id="{0390597B-D1C7-481F-AF29-E68D3FA04C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14</xdr:col>
      <xdr:colOff>25400</xdr:colOff>
      <xdr:row>128</xdr:row>
      <xdr:rowOff>101600</xdr:rowOff>
    </xdr:to>
    <xdr:graphicFrame macro="">
      <xdr:nvGraphicFramePr>
        <xdr:cNvPr id="15" name="Grafiek 14">
          <a:extLst>
            <a:ext uri="{FF2B5EF4-FFF2-40B4-BE49-F238E27FC236}">
              <a16:creationId xmlns:a16="http://schemas.microsoft.com/office/drawing/2014/main" id="{EF650F21-25BC-41DA-AA08-20EAD3DB71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190500</xdr:colOff>
      <xdr:row>122</xdr:row>
      <xdr:rowOff>108857</xdr:rowOff>
    </xdr:from>
    <xdr:to>
      <xdr:col>21</xdr:col>
      <xdr:colOff>272143</xdr:colOff>
      <xdr:row>122</xdr:row>
      <xdr:rowOff>109220</xdr:rowOff>
    </xdr:to>
    <xdr:cxnSp macro="">
      <xdr:nvCxnSpPr>
        <xdr:cNvPr id="3" name="Rechte verbindingslijn met pijl 2">
          <a:extLst>
            <a:ext uri="{FF2B5EF4-FFF2-40B4-BE49-F238E27FC236}">
              <a16:creationId xmlns:a16="http://schemas.microsoft.com/office/drawing/2014/main" id="{ACB8A36C-CACE-46AB-932C-7C7C03B5BC80}"/>
            </a:ext>
          </a:extLst>
        </xdr:cNvPr>
        <xdr:cNvCxnSpPr/>
      </xdr:nvCxnSpPr>
      <xdr:spPr bwMode="auto">
        <a:xfrm flipH="1">
          <a:off x="11163300" y="20574000"/>
          <a:ext cx="1910443" cy="363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5400" cap="flat" cmpd="sng" algn="ctr">
          <a:solidFill>
            <a:schemeClr val="tx1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21</xdr:col>
      <xdr:colOff>272143</xdr:colOff>
      <xdr:row>122</xdr:row>
      <xdr:rowOff>108857</xdr:rowOff>
    </xdr:from>
    <xdr:to>
      <xdr:col>23</xdr:col>
      <xdr:colOff>283029</xdr:colOff>
      <xdr:row>122</xdr:row>
      <xdr:rowOff>108857</xdr:rowOff>
    </xdr:to>
    <xdr:cxnSp macro="">
      <xdr:nvCxnSpPr>
        <xdr:cNvPr id="6" name="Rechte verbindingslijn 5">
          <a:extLst>
            <a:ext uri="{FF2B5EF4-FFF2-40B4-BE49-F238E27FC236}">
              <a16:creationId xmlns:a16="http://schemas.microsoft.com/office/drawing/2014/main" id="{8FE71A0A-D0A9-40B3-B74F-63D7B9483046}"/>
            </a:ext>
          </a:extLst>
        </xdr:cNvPr>
        <xdr:cNvCxnSpPr/>
      </xdr:nvCxnSpPr>
      <xdr:spPr bwMode="auto">
        <a:xfrm>
          <a:off x="13073743" y="20574000"/>
          <a:ext cx="1230086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54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23</xdr:col>
      <xdr:colOff>279400</xdr:colOff>
      <xdr:row>122</xdr:row>
      <xdr:rowOff>105228</xdr:rowOff>
    </xdr:from>
    <xdr:to>
      <xdr:col>29</xdr:col>
      <xdr:colOff>148771</xdr:colOff>
      <xdr:row>122</xdr:row>
      <xdr:rowOff>108857</xdr:rowOff>
    </xdr:to>
    <xdr:cxnSp macro="">
      <xdr:nvCxnSpPr>
        <xdr:cNvPr id="11" name="Rechte verbindingslijn met pijl 10">
          <a:extLst>
            <a:ext uri="{FF2B5EF4-FFF2-40B4-BE49-F238E27FC236}">
              <a16:creationId xmlns:a16="http://schemas.microsoft.com/office/drawing/2014/main" id="{0F293DA1-8571-4905-AFFE-0BE93928B18F}"/>
            </a:ext>
          </a:extLst>
        </xdr:cNvPr>
        <xdr:cNvCxnSpPr/>
      </xdr:nvCxnSpPr>
      <xdr:spPr bwMode="auto">
        <a:xfrm>
          <a:off x="14300200" y="20570371"/>
          <a:ext cx="3526971" cy="3629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5400" cap="flat" cmpd="sng" algn="ctr">
          <a:solidFill>
            <a:schemeClr val="tx1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0.17526</cdr:x>
      <cdr:y>0.72848</cdr:y>
    </cdr:from>
    <cdr:to>
      <cdr:x>0.42551</cdr:x>
      <cdr:y>0.82067</cdr:y>
    </cdr:to>
    <cdr:sp macro="" textlink="">
      <cdr:nvSpPr>
        <cdr:cNvPr id="2" name="Tekstvak 1">
          <a:extLst xmlns:a="http://schemas.openxmlformats.org/drawingml/2006/main">
            <a:ext uri="{FF2B5EF4-FFF2-40B4-BE49-F238E27FC236}">
              <a16:creationId xmlns:a16="http://schemas.microsoft.com/office/drawing/2014/main" id="{EB403E3A-21ED-42A6-925A-7CECDBD1E79F}"/>
            </a:ext>
          </a:extLst>
        </cdr:cNvPr>
        <cdr:cNvSpPr txBox="1"/>
      </cdr:nvSpPr>
      <cdr:spPr>
        <a:xfrm xmlns:a="http://schemas.openxmlformats.org/drawingml/2006/main">
          <a:off x="1498600" y="3562350"/>
          <a:ext cx="2139939" cy="4508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400" b="1"/>
            <a:t>Plunging waves, Eq. 1</a:t>
          </a:r>
        </a:p>
      </cdr:txBody>
    </cdr:sp>
  </cdr:relSizeAnchor>
  <cdr:relSizeAnchor xmlns:cdr="http://schemas.openxmlformats.org/drawingml/2006/chartDrawing">
    <cdr:from>
      <cdr:x>0.58815</cdr:x>
      <cdr:y>0.46228</cdr:y>
    </cdr:from>
    <cdr:to>
      <cdr:x>0.83841</cdr:x>
      <cdr:y>0.55447</cdr:y>
    </cdr:to>
    <cdr:sp macro="" textlink="">
      <cdr:nvSpPr>
        <cdr:cNvPr id="3" name="Tekstvak 1">
          <a:extLst xmlns:a="http://schemas.openxmlformats.org/drawingml/2006/main">
            <a:ext uri="{FF2B5EF4-FFF2-40B4-BE49-F238E27FC236}">
              <a16:creationId xmlns:a16="http://schemas.microsoft.com/office/drawing/2014/main" id="{56ADA74A-583B-4156-8546-FBBC07D2EB1F}"/>
            </a:ext>
          </a:extLst>
        </cdr:cNvPr>
        <cdr:cNvSpPr txBox="1"/>
      </cdr:nvSpPr>
      <cdr:spPr>
        <a:xfrm xmlns:a="http://schemas.openxmlformats.org/drawingml/2006/main">
          <a:off x="5029200" y="2260600"/>
          <a:ext cx="2139939" cy="4508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400" b="1"/>
            <a:t>Surging waves, Eq. 2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0.18546</cdr:x>
      <cdr:y>0.56104</cdr:y>
    </cdr:from>
    <cdr:to>
      <cdr:x>0.43546</cdr:x>
      <cdr:y>0.65325</cdr:y>
    </cdr:to>
    <cdr:sp macro="" textlink="">
      <cdr:nvSpPr>
        <cdr:cNvPr id="2" name="Tekstvak 1">
          <a:extLst xmlns:a="http://schemas.openxmlformats.org/drawingml/2006/main">
            <a:ext uri="{FF2B5EF4-FFF2-40B4-BE49-F238E27FC236}">
              <a16:creationId xmlns:a16="http://schemas.microsoft.com/office/drawing/2014/main" id="{44E1CE15-7918-4F90-A49C-017A5397BEB1}"/>
            </a:ext>
          </a:extLst>
        </cdr:cNvPr>
        <cdr:cNvSpPr txBox="1"/>
      </cdr:nvSpPr>
      <cdr:spPr>
        <a:xfrm xmlns:a="http://schemas.openxmlformats.org/drawingml/2006/main">
          <a:off x="1587500" y="2743200"/>
          <a:ext cx="2139939" cy="4508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400" b="1"/>
            <a:t>Plunging waves, Eq. 1</a:t>
          </a:r>
        </a:p>
      </cdr:txBody>
    </cdr:sp>
  </cdr:relSizeAnchor>
  <cdr:relSizeAnchor xmlns:cdr="http://schemas.openxmlformats.org/drawingml/2006/chartDrawing">
    <cdr:from>
      <cdr:x>0.57641</cdr:x>
      <cdr:y>0.2987</cdr:y>
    </cdr:from>
    <cdr:to>
      <cdr:x>0.82641</cdr:x>
      <cdr:y>0.39091</cdr:y>
    </cdr:to>
    <cdr:sp macro="" textlink="">
      <cdr:nvSpPr>
        <cdr:cNvPr id="3" name="Tekstvak 1">
          <a:extLst xmlns:a="http://schemas.openxmlformats.org/drawingml/2006/main">
            <a:ext uri="{FF2B5EF4-FFF2-40B4-BE49-F238E27FC236}">
              <a16:creationId xmlns:a16="http://schemas.microsoft.com/office/drawing/2014/main" id="{59421B5A-14B3-491B-BCAE-6F58C0A68C5E}"/>
            </a:ext>
          </a:extLst>
        </cdr:cNvPr>
        <cdr:cNvSpPr txBox="1"/>
      </cdr:nvSpPr>
      <cdr:spPr>
        <a:xfrm xmlns:a="http://schemas.openxmlformats.org/drawingml/2006/main">
          <a:off x="4933950" y="1460500"/>
          <a:ext cx="2139939" cy="4508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400" b="1"/>
            <a:t>Surging waves, Eq. 2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0.20775</cdr:x>
      <cdr:y>0.54082</cdr:y>
    </cdr:from>
    <cdr:to>
      <cdr:x>0.45778</cdr:x>
      <cdr:y>0.63313</cdr:y>
    </cdr:to>
    <cdr:sp macro="" textlink="">
      <cdr:nvSpPr>
        <cdr:cNvPr id="2" name="Tekstvak 1">
          <a:extLst xmlns:a="http://schemas.openxmlformats.org/drawingml/2006/main">
            <a:ext uri="{FF2B5EF4-FFF2-40B4-BE49-F238E27FC236}">
              <a16:creationId xmlns:a16="http://schemas.microsoft.com/office/drawing/2014/main" id="{44E1CE15-7918-4F90-A49C-017A5397BEB1}"/>
            </a:ext>
          </a:extLst>
        </cdr:cNvPr>
        <cdr:cNvSpPr txBox="1"/>
      </cdr:nvSpPr>
      <cdr:spPr>
        <a:xfrm xmlns:a="http://schemas.openxmlformats.org/drawingml/2006/main">
          <a:off x="1778000" y="2641600"/>
          <a:ext cx="2139939" cy="4508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400" b="1"/>
            <a:t>Plunging waves, Eq. 1</a:t>
          </a:r>
        </a:p>
      </cdr:txBody>
    </cdr:sp>
  </cdr:relSizeAnchor>
  <cdr:relSizeAnchor xmlns:cdr="http://schemas.openxmlformats.org/drawingml/2006/chartDrawing">
    <cdr:from>
      <cdr:x>0.55127</cdr:x>
      <cdr:y>0.53952</cdr:y>
    </cdr:from>
    <cdr:to>
      <cdr:x>0.8013</cdr:x>
      <cdr:y>0.63183</cdr:y>
    </cdr:to>
    <cdr:sp macro="" textlink="">
      <cdr:nvSpPr>
        <cdr:cNvPr id="3" name="Tekstvak 1">
          <a:extLst xmlns:a="http://schemas.openxmlformats.org/drawingml/2006/main">
            <a:ext uri="{FF2B5EF4-FFF2-40B4-BE49-F238E27FC236}">
              <a16:creationId xmlns:a16="http://schemas.microsoft.com/office/drawing/2014/main" id="{59421B5A-14B3-491B-BCAE-6F58C0A68C5E}"/>
            </a:ext>
          </a:extLst>
        </cdr:cNvPr>
        <cdr:cNvSpPr txBox="1"/>
      </cdr:nvSpPr>
      <cdr:spPr>
        <a:xfrm xmlns:a="http://schemas.openxmlformats.org/drawingml/2006/main">
          <a:off x="4718050" y="2635250"/>
          <a:ext cx="2139939" cy="4508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400" b="1"/>
            <a:t>Surging waves, Eq. 2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0.16625</cdr:x>
      <cdr:y>0.71484</cdr:y>
    </cdr:from>
    <cdr:to>
      <cdr:x>0.41636</cdr:x>
      <cdr:y>0.80712</cdr:y>
    </cdr:to>
    <cdr:sp macro="" textlink="">
      <cdr:nvSpPr>
        <cdr:cNvPr id="2" name="Tekstvak 1">
          <a:extLst xmlns:a="http://schemas.openxmlformats.org/drawingml/2006/main">
            <a:ext uri="{FF2B5EF4-FFF2-40B4-BE49-F238E27FC236}">
              <a16:creationId xmlns:a16="http://schemas.microsoft.com/office/drawing/2014/main" id="{E35E75E2-B9F3-416A-9CB8-FE41149246E9}"/>
            </a:ext>
          </a:extLst>
        </cdr:cNvPr>
        <cdr:cNvSpPr txBox="1"/>
      </cdr:nvSpPr>
      <cdr:spPr>
        <a:xfrm xmlns:a="http://schemas.openxmlformats.org/drawingml/2006/main">
          <a:off x="1422400" y="3492500"/>
          <a:ext cx="2139950" cy="450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l-NL" sz="1400" b="1"/>
            <a:t>Plunging waves, Eq. 4</a:t>
          </a:r>
        </a:p>
      </cdr:txBody>
    </cdr:sp>
  </cdr:relSizeAnchor>
  <cdr:relSizeAnchor xmlns:cdr="http://schemas.openxmlformats.org/drawingml/2006/chartDrawing">
    <cdr:from>
      <cdr:x>0.55589</cdr:x>
      <cdr:y>0.4588</cdr:y>
    </cdr:from>
    <cdr:to>
      <cdr:x>0.806</cdr:x>
      <cdr:y>0.55108</cdr:y>
    </cdr:to>
    <cdr:sp macro="" textlink="">
      <cdr:nvSpPr>
        <cdr:cNvPr id="3" name="Tekstvak 2">
          <a:extLst xmlns:a="http://schemas.openxmlformats.org/drawingml/2006/main">
            <a:ext uri="{FF2B5EF4-FFF2-40B4-BE49-F238E27FC236}">
              <a16:creationId xmlns:a16="http://schemas.microsoft.com/office/drawing/2014/main" id="{6963DCDE-BA28-4D63-9B11-DED747AA7320}"/>
            </a:ext>
          </a:extLst>
        </cdr:cNvPr>
        <cdr:cNvSpPr txBox="1"/>
      </cdr:nvSpPr>
      <cdr:spPr>
        <a:xfrm xmlns:a="http://schemas.openxmlformats.org/drawingml/2006/main">
          <a:off x="4756150" y="2241550"/>
          <a:ext cx="2139950" cy="450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l-NL" sz="1400" b="1"/>
            <a:t>Surging waves, Eq. 5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0.18356</cdr:x>
      <cdr:y>0.5638</cdr:y>
    </cdr:from>
    <cdr:to>
      <cdr:x>0.43401</cdr:x>
      <cdr:y>0.65625</cdr:y>
    </cdr:to>
    <cdr:sp macro="" textlink="">
      <cdr:nvSpPr>
        <cdr:cNvPr id="2" name="Tekstvak 1">
          <a:extLst xmlns:a="http://schemas.openxmlformats.org/drawingml/2006/main">
            <a:ext uri="{FF2B5EF4-FFF2-40B4-BE49-F238E27FC236}">
              <a16:creationId xmlns:a16="http://schemas.microsoft.com/office/drawing/2014/main" id="{00FCCEE6-5227-4DE4-A2DF-DE4D2C8799A3}"/>
            </a:ext>
          </a:extLst>
        </cdr:cNvPr>
        <cdr:cNvSpPr txBox="1"/>
      </cdr:nvSpPr>
      <cdr:spPr>
        <a:xfrm xmlns:a="http://schemas.openxmlformats.org/drawingml/2006/main">
          <a:off x="1568450" y="2749550"/>
          <a:ext cx="2139950" cy="450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400" b="1"/>
            <a:t>Plunging waves, Eq. 4</a:t>
          </a:r>
        </a:p>
      </cdr:txBody>
    </cdr:sp>
  </cdr:relSizeAnchor>
  <cdr:relSizeAnchor xmlns:cdr="http://schemas.openxmlformats.org/drawingml/2006/chartDrawing">
    <cdr:from>
      <cdr:x>0.58784</cdr:x>
      <cdr:y>0.29167</cdr:y>
    </cdr:from>
    <cdr:to>
      <cdr:x>0.83829</cdr:x>
      <cdr:y>0.38411</cdr:y>
    </cdr:to>
    <cdr:sp macro="" textlink="">
      <cdr:nvSpPr>
        <cdr:cNvPr id="3" name="Tekstvak 1">
          <a:extLst xmlns:a="http://schemas.openxmlformats.org/drawingml/2006/main">
            <a:ext uri="{FF2B5EF4-FFF2-40B4-BE49-F238E27FC236}">
              <a16:creationId xmlns:a16="http://schemas.microsoft.com/office/drawing/2014/main" id="{D8DDD72C-B158-4134-8ED3-09CF35CFBE4E}"/>
            </a:ext>
          </a:extLst>
        </cdr:cNvPr>
        <cdr:cNvSpPr txBox="1"/>
      </cdr:nvSpPr>
      <cdr:spPr>
        <a:xfrm xmlns:a="http://schemas.openxmlformats.org/drawingml/2006/main">
          <a:off x="5022850" y="1422400"/>
          <a:ext cx="2139950" cy="450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400" b="1"/>
            <a:t>Surging waves, Eq. 5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0.20255</cdr:x>
      <cdr:y>0.5469</cdr:y>
    </cdr:from>
    <cdr:to>
      <cdr:x>0.45259</cdr:x>
      <cdr:y>0.63913</cdr:y>
    </cdr:to>
    <cdr:sp macro="" textlink="">
      <cdr:nvSpPr>
        <cdr:cNvPr id="2" name="Tekstvak 1">
          <a:extLst xmlns:a="http://schemas.openxmlformats.org/drawingml/2006/main">
            <a:ext uri="{FF2B5EF4-FFF2-40B4-BE49-F238E27FC236}">
              <a16:creationId xmlns:a16="http://schemas.microsoft.com/office/drawing/2014/main" id="{00FCCEE6-5227-4DE4-A2DF-DE4D2C8799A3}"/>
            </a:ext>
          </a:extLst>
        </cdr:cNvPr>
        <cdr:cNvSpPr txBox="1"/>
      </cdr:nvSpPr>
      <cdr:spPr>
        <a:xfrm xmlns:a="http://schemas.openxmlformats.org/drawingml/2006/main">
          <a:off x="1733550" y="2673350"/>
          <a:ext cx="2139950" cy="450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400" b="1"/>
            <a:t>Plunging waves, Eq. 4</a:t>
          </a:r>
        </a:p>
      </cdr:txBody>
    </cdr:sp>
  </cdr:relSizeAnchor>
  <cdr:relSizeAnchor xmlns:cdr="http://schemas.openxmlformats.org/drawingml/2006/chartDrawing">
    <cdr:from>
      <cdr:x>0.5112</cdr:x>
      <cdr:y>0.5443</cdr:y>
    </cdr:from>
    <cdr:to>
      <cdr:x>0.76124</cdr:x>
      <cdr:y>0.63653</cdr:y>
    </cdr:to>
    <cdr:sp macro="" textlink="">
      <cdr:nvSpPr>
        <cdr:cNvPr id="3" name="Tekstvak 1">
          <a:extLst xmlns:a="http://schemas.openxmlformats.org/drawingml/2006/main">
            <a:ext uri="{FF2B5EF4-FFF2-40B4-BE49-F238E27FC236}">
              <a16:creationId xmlns:a16="http://schemas.microsoft.com/office/drawing/2014/main" id="{D8DDD72C-B158-4134-8ED3-09CF35CFBE4E}"/>
            </a:ext>
          </a:extLst>
        </cdr:cNvPr>
        <cdr:cNvSpPr txBox="1"/>
      </cdr:nvSpPr>
      <cdr:spPr>
        <a:xfrm xmlns:a="http://schemas.openxmlformats.org/drawingml/2006/main">
          <a:off x="4375150" y="2660650"/>
          <a:ext cx="2139950" cy="450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400" b="1"/>
            <a:t>Surging waves, Eq. 5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0.16625</cdr:x>
      <cdr:y>0.71484</cdr:y>
    </cdr:from>
    <cdr:to>
      <cdr:x>0.41636</cdr:x>
      <cdr:y>0.80712</cdr:y>
    </cdr:to>
    <cdr:sp macro="" textlink="">
      <cdr:nvSpPr>
        <cdr:cNvPr id="2" name="Tekstvak 1">
          <a:extLst xmlns:a="http://schemas.openxmlformats.org/drawingml/2006/main">
            <a:ext uri="{FF2B5EF4-FFF2-40B4-BE49-F238E27FC236}">
              <a16:creationId xmlns:a16="http://schemas.microsoft.com/office/drawing/2014/main" id="{E35E75E2-B9F3-416A-9CB8-FE41149246E9}"/>
            </a:ext>
          </a:extLst>
        </cdr:cNvPr>
        <cdr:cNvSpPr txBox="1"/>
      </cdr:nvSpPr>
      <cdr:spPr>
        <a:xfrm xmlns:a="http://schemas.openxmlformats.org/drawingml/2006/main">
          <a:off x="1422400" y="3492500"/>
          <a:ext cx="2139950" cy="450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l-NL" sz="1400" b="1"/>
            <a:t>Plunging waves, Eq. 4</a:t>
          </a:r>
        </a:p>
      </cdr:txBody>
    </cdr:sp>
  </cdr:relSizeAnchor>
  <cdr:relSizeAnchor xmlns:cdr="http://schemas.openxmlformats.org/drawingml/2006/chartDrawing">
    <cdr:from>
      <cdr:x>0.60041</cdr:x>
      <cdr:y>0.71081</cdr:y>
    </cdr:from>
    <cdr:to>
      <cdr:x>0.85052</cdr:x>
      <cdr:y>0.80309</cdr:y>
    </cdr:to>
    <cdr:sp macro="" textlink="">
      <cdr:nvSpPr>
        <cdr:cNvPr id="3" name="Tekstvak 2">
          <a:extLst xmlns:a="http://schemas.openxmlformats.org/drawingml/2006/main">
            <a:ext uri="{FF2B5EF4-FFF2-40B4-BE49-F238E27FC236}">
              <a16:creationId xmlns:a16="http://schemas.microsoft.com/office/drawing/2014/main" id="{6963DCDE-BA28-4D63-9B11-DED747AA7320}"/>
            </a:ext>
          </a:extLst>
        </cdr:cNvPr>
        <cdr:cNvSpPr txBox="1"/>
      </cdr:nvSpPr>
      <cdr:spPr>
        <a:xfrm xmlns:a="http://schemas.openxmlformats.org/drawingml/2006/main">
          <a:off x="5138601" y="3474620"/>
          <a:ext cx="2140574" cy="451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l-NL" sz="1400" b="1"/>
            <a:t>Surging waves, Eq. 5</a:t>
          </a:r>
        </a:p>
      </cdr:txBody>
    </cdr:sp>
  </cdr:relSizeAnchor>
  <cdr:relSizeAnchor xmlns:cdr="http://schemas.openxmlformats.org/drawingml/2006/chartDrawing">
    <cdr:from>
      <cdr:x>0.79336</cdr:x>
      <cdr:y>0.60044</cdr:y>
    </cdr:from>
    <cdr:to>
      <cdr:x>0.89812</cdr:x>
      <cdr:y>0.65489</cdr:y>
    </cdr:to>
    <cdr:sp macro="" textlink="">
      <cdr:nvSpPr>
        <cdr:cNvPr id="4" name="Tekstvak 1">
          <a:extLst xmlns:a="http://schemas.openxmlformats.org/drawingml/2006/main">
            <a:ext uri="{FF2B5EF4-FFF2-40B4-BE49-F238E27FC236}">
              <a16:creationId xmlns:a16="http://schemas.microsoft.com/office/drawing/2014/main" id="{7F7084A3-E2E4-4BA2-98AA-39FFF70A8AA8}"/>
            </a:ext>
          </a:extLst>
        </cdr:cNvPr>
        <cdr:cNvSpPr txBox="1"/>
      </cdr:nvSpPr>
      <cdr:spPr>
        <a:xfrm xmlns:a="http://schemas.openxmlformats.org/drawingml/2006/main">
          <a:off x="6790011" y="2935074"/>
          <a:ext cx="896600" cy="2661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400" b="1"/>
            <a:t>cota=2</a:t>
          </a:r>
        </a:p>
      </cdr:txBody>
    </cdr:sp>
  </cdr:relSizeAnchor>
  <cdr:relSizeAnchor xmlns:cdr="http://schemas.openxmlformats.org/drawingml/2006/chartDrawing">
    <cdr:from>
      <cdr:x>0.86982</cdr:x>
      <cdr:y>0.34435</cdr:y>
    </cdr:from>
    <cdr:to>
      <cdr:x>0.96901</cdr:x>
      <cdr:y>0.3988</cdr:y>
    </cdr:to>
    <cdr:sp macro="" textlink="">
      <cdr:nvSpPr>
        <cdr:cNvPr id="5" name="Tekstvak 2">
          <a:extLst xmlns:a="http://schemas.openxmlformats.org/drawingml/2006/main">
            <a:ext uri="{FF2B5EF4-FFF2-40B4-BE49-F238E27FC236}">
              <a16:creationId xmlns:a16="http://schemas.microsoft.com/office/drawing/2014/main" id="{B2DA2339-EF89-4385-BA90-388F316737EE}"/>
            </a:ext>
          </a:extLst>
        </cdr:cNvPr>
        <cdr:cNvSpPr txBox="1"/>
      </cdr:nvSpPr>
      <cdr:spPr>
        <a:xfrm xmlns:a="http://schemas.openxmlformats.org/drawingml/2006/main">
          <a:off x="7444384" y="1683265"/>
          <a:ext cx="848915" cy="2661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400" b="1"/>
            <a:t>cota=1.5</a:t>
          </a:r>
        </a:p>
      </cdr:txBody>
    </cdr:sp>
  </cdr:relSizeAnchor>
  <cdr:relSizeAnchor xmlns:cdr="http://schemas.openxmlformats.org/drawingml/2006/chartDrawing">
    <cdr:from>
      <cdr:x>0.72781</cdr:x>
      <cdr:y>0.36212</cdr:y>
    </cdr:from>
    <cdr:to>
      <cdr:x>0.81585</cdr:x>
      <cdr:y>0.41658</cdr:y>
    </cdr:to>
    <cdr:sp macro="" textlink="">
      <cdr:nvSpPr>
        <cdr:cNvPr id="6" name="Tekstvak 3">
          <a:extLst xmlns:a="http://schemas.openxmlformats.org/drawingml/2006/main">
            <a:ext uri="{FF2B5EF4-FFF2-40B4-BE49-F238E27FC236}">
              <a16:creationId xmlns:a16="http://schemas.microsoft.com/office/drawing/2014/main" id="{0A7D5808-21DF-43D5-A3F5-8A227FC7C6EE}"/>
            </a:ext>
          </a:extLst>
        </cdr:cNvPr>
        <cdr:cNvSpPr txBox="1"/>
      </cdr:nvSpPr>
      <cdr:spPr>
        <a:xfrm xmlns:a="http://schemas.openxmlformats.org/drawingml/2006/main">
          <a:off x="6228988" y="1770111"/>
          <a:ext cx="753460" cy="2662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400" b="1"/>
            <a:t>cota=2</a:t>
          </a:r>
        </a:p>
      </cdr:txBody>
    </cdr:sp>
  </cdr:relSizeAnchor>
  <cdr:relSizeAnchor xmlns:cdr="http://schemas.openxmlformats.org/drawingml/2006/chartDrawing">
    <cdr:from>
      <cdr:x>0.4742</cdr:x>
      <cdr:y>0.33496</cdr:y>
    </cdr:from>
    <cdr:to>
      <cdr:x>0.57896</cdr:x>
      <cdr:y>0.38941</cdr:y>
    </cdr:to>
    <cdr:sp macro="" textlink="">
      <cdr:nvSpPr>
        <cdr:cNvPr id="7" name="Tekstvak 4">
          <a:extLst xmlns:a="http://schemas.openxmlformats.org/drawingml/2006/main">
            <a:ext uri="{FF2B5EF4-FFF2-40B4-BE49-F238E27FC236}">
              <a16:creationId xmlns:a16="http://schemas.microsoft.com/office/drawing/2014/main" id="{95930C9D-E225-4BBF-B000-746330E155AA}"/>
            </a:ext>
          </a:extLst>
        </cdr:cNvPr>
        <cdr:cNvSpPr txBox="1"/>
      </cdr:nvSpPr>
      <cdr:spPr>
        <a:xfrm xmlns:a="http://schemas.openxmlformats.org/drawingml/2006/main">
          <a:off x="4058480" y="1637351"/>
          <a:ext cx="896601" cy="2661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400" b="1"/>
            <a:t>cota≥3.0</a:t>
          </a:r>
        </a:p>
      </cdr:txBody>
    </cdr:sp>
  </cdr:relSizeAnchor>
  <cdr:relSizeAnchor xmlns:cdr="http://schemas.openxmlformats.org/drawingml/2006/chartDrawing">
    <cdr:from>
      <cdr:x>0.68773</cdr:x>
      <cdr:y>0.22793</cdr:y>
    </cdr:from>
    <cdr:to>
      <cdr:x>0.77576</cdr:x>
      <cdr:y>0.28238</cdr:y>
    </cdr:to>
    <cdr:sp macro="" textlink="">
      <cdr:nvSpPr>
        <cdr:cNvPr id="8" name="Tekstvak 5">
          <a:extLst xmlns:a="http://schemas.openxmlformats.org/drawingml/2006/main">
            <a:ext uri="{FF2B5EF4-FFF2-40B4-BE49-F238E27FC236}">
              <a16:creationId xmlns:a16="http://schemas.microsoft.com/office/drawing/2014/main" id="{0CAED6AE-AFB0-4710-97F7-54020587073B}"/>
            </a:ext>
          </a:extLst>
        </cdr:cNvPr>
        <cdr:cNvSpPr txBox="1"/>
      </cdr:nvSpPr>
      <cdr:spPr>
        <a:xfrm xmlns:a="http://schemas.openxmlformats.org/drawingml/2006/main">
          <a:off x="5885926" y="1114188"/>
          <a:ext cx="753460" cy="2661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400" b="1"/>
            <a:t>cota=2</a:t>
          </a:r>
        </a:p>
      </cdr:txBody>
    </cdr:sp>
  </cdr:relSizeAnchor>
  <cdr:relSizeAnchor xmlns:cdr="http://schemas.openxmlformats.org/drawingml/2006/chartDrawing">
    <cdr:from>
      <cdr:x>0.24307</cdr:x>
      <cdr:y>0.19226</cdr:y>
    </cdr:from>
    <cdr:to>
      <cdr:x>0.33111</cdr:x>
      <cdr:y>0.24671</cdr:y>
    </cdr:to>
    <cdr:sp macro="" textlink="">
      <cdr:nvSpPr>
        <cdr:cNvPr id="9" name="Tekstvak 6">
          <a:extLst xmlns:a="http://schemas.openxmlformats.org/drawingml/2006/main">
            <a:ext uri="{FF2B5EF4-FFF2-40B4-BE49-F238E27FC236}">
              <a16:creationId xmlns:a16="http://schemas.microsoft.com/office/drawing/2014/main" id="{FA0A2242-188E-4B08-8439-6E37FD6E5BED}"/>
            </a:ext>
          </a:extLst>
        </cdr:cNvPr>
        <cdr:cNvSpPr txBox="1"/>
      </cdr:nvSpPr>
      <cdr:spPr>
        <a:xfrm xmlns:a="http://schemas.openxmlformats.org/drawingml/2006/main">
          <a:off x="2080360" y="939800"/>
          <a:ext cx="753459" cy="2661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400" b="1"/>
            <a:t>cota=3</a:t>
          </a:r>
        </a:p>
      </cdr:txBody>
    </cdr:sp>
  </cdr:relSizeAnchor>
  <cdr:relSizeAnchor xmlns:cdr="http://schemas.openxmlformats.org/drawingml/2006/chartDrawing">
    <cdr:from>
      <cdr:x>0.12539</cdr:x>
      <cdr:y>0.29553</cdr:y>
    </cdr:from>
    <cdr:to>
      <cdr:x>0.23015</cdr:x>
      <cdr:y>0.34998</cdr:y>
    </cdr:to>
    <cdr:sp macro="" textlink="">
      <cdr:nvSpPr>
        <cdr:cNvPr id="10" name="Tekstvak 7">
          <a:extLst xmlns:a="http://schemas.openxmlformats.org/drawingml/2006/main">
            <a:ext uri="{FF2B5EF4-FFF2-40B4-BE49-F238E27FC236}">
              <a16:creationId xmlns:a16="http://schemas.microsoft.com/office/drawing/2014/main" id="{04AF6832-511F-4C34-9FED-ED837E1ED0BD}"/>
            </a:ext>
          </a:extLst>
        </cdr:cNvPr>
        <cdr:cNvSpPr txBox="1"/>
      </cdr:nvSpPr>
      <cdr:spPr>
        <a:xfrm xmlns:a="http://schemas.openxmlformats.org/drawingml/2006/main">
          <a:off x="1073150" y="1444617"/>
          <a:ext cx="896601" cy="2661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400" b="1"/>
            <a:t>cota≤6</a:t>
          </a:r>
        </a:p>
      </cdr:txBody>
    </cdr:sp>
  </cdr:relSizeAnchor>
  <cdr:relSizeAnchor xmlns:cdr="http://schemas.openxmlformats.org/drawingml/2006/chartDrawing">
    <cdr:from>
      <cdr:x>0.6314</cdr:x>
      <cdr:y>0.55859</cdr:y>
    </cdr:from>
    <cdr:to>
      <cdr:x>0.73615</cdr:x>
      <cdr:y>0.61305</cdr:y>
    </cdr:to>
    <cdr:sp macro="" textlink="">
      <cdr:nvSpPr>
        <cdr:cNvPr id="11" name="Tekstvak 1">
          <a:extLst xmlns:a="http://schemas.openxmlformats.org/drawingml/2006/main">
            <a:ext uri="{FF2B5EF4-FFF2-40B4-BE49-F238E27FC236}">
              <a16:creationId xmlns:a16="http://schemas.microsoft.com/office/drawing/2014/main" id="{06F354E4-4E4B-4671-9625-14A317B3D0AC}"/>
            </a:ext>
          </a:extLst>
        </cdr:cNvPr>
        <cdr:cNvSpPr txBox="1"/>
      </cdr:nvSpPr>
      <cdr:spPr>
        <a:xfrm xmlns:a="http://schemas.openxmlformats.org/drawingml/2006/main">
          <a:off x="5403850" y="2730500"/>
          <a:ext cx="896516" cy="2662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400" b="1"/>
            <a:t>cota≥3.0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0.18917</cdr:x>
      <cdr:y>0.70772</cdr:y>
    </cdr:from>
    <cdr:to>
      <cdr:x>0.43917</cdr:x>
      <cdr:y>0.79993</cdr:y>
    </cdr:to>
    <cdr:sp macro="" textlink="">
      <cdr:nvSpPr>
        <cdr:cNvPr id="2" name="Tekstvak 1">
          <a:extLst xmlns:a="http://schemas.openxmlformats.org/drawingml/2006/main">
            <a:ext uri="{FF2B5EF4-FFF2-40B4-BE49-F238E27FC236}">
              <a16:creationId xmlns:a16="http://schemas.microsoft.com/office/drawing/2014/main" id="{44E1CE15-7918-4F90-A49C-017A5397BEB1}"/>
            </a:ext>
          </a:extLst>
        </cdr:cNvPr>
        <cdr:cNvSpPr txBox="1"/>
      </cdr:nvSpPr>
      <cdr:spPr>
        <a:xfrm xmlns:a="http://schemas.openxmlformats.org/drawingml/2006/main">
          <a:off x="1619722" y="3462180"/>
          <a:ext cx="2140585" cy="4510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400" b="1"/>
            <a:t>Plunging waves, Eq. 1</a:t>
          </a:r>
        </a:p>
      </cdr:txBody>
    </cdr:sp>
  </cdr:relSizeAnchor>
  <cdr:relSizeAnchor xmlns:cdr="http://schemas.openxmlformats.org/drawingml/2006/chartDrawing">
    <cdr:from>
      <cdr:x>0.58976</cdr:x>
      <cdr:y>0.71277</cdr:y>
    </cdr:from>
    <cdr:to>
      <cdr:x>0.83976</cdr:x>
      <cdr:y>0.80498</cdr:y>
    </cdr:to>
    <cdr:sp macro="" textlink="">
      <cdr:nvSpPr>
        <cdr:cNvPr id="3" name="Tekstvak 1">
          <a:extLst xmlns:a="http://schemas.openxmlformats.org/drawingml/2006/main">
            <a:ext uri="{FF2B5EF4-FFF2-40B4-BE49-F238E27FC236}">
              <a16:creationId xmlns:a16="http://schemas.microsoft.com/office/drawing/2014/main" id="{59421B5A-14B3-491B-BCAE-6F58C0A68C5E}"/>
            </a:ext>
          </a:extLst>
        </cdr:cNvPr>
        <cdr:cNvSpPr txBox="1"/>
      </cdr:nvSpPr>
      <cdr:spPr>
        <a:xfrm xmlns:a="http://schemas.openxmlformats.org/drawingml/2006/main">
          <a:off x="5049718" y="3486902"/>
          <a:ext cx="2140585" cy="4510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400" b="1"/>
            <a:t>Surging waves, Eq. 2</a:t>
          </a:r>
        </a:p>
      </cdr:txBody>
    </cdr:sp>
  </cdr:relSizeAnchor>
  <cdr:relSizeAnchor xmlns:cdr="http://schemas.openxmlformats.org/drawingml/2006/chartDrawing">
    <cdr:from>
      <cdr:x>0.79078</cdr:x>
      <cdr:y>0.60386</cdr:y>
    </cdr:from>
    <cdr:to>
      <cdr:x>0.8955</cdr:x>
      <cdr:y>0.65827</cdr:y>
    </cdr:to>
    <cdr:sp macro="" textlink="">
      <cdr:nvSpPr>
        <cdr:cNvPr id="4" name="Tekstvak 1">
          <a:extLst xmlns:a="http://schemas.openxmlformats.org/drawingml/2006/main">
            <a:ext uri="{FF2B5EF4-FFF2-40B4-BE49-F238E27FC236}">
              <a16:creationId xmlns:a16="http://schemas.microsoft.com/office/drawing/2014/main" id="{6A98D117-52F7-4A03-AA82-1DD6B794AEB3}"/>
            </a:ext>
          </a:extLst>
        </cdr:cNvPr>
        <cdr:cNvSpPr txBox="1"/>
      </cdr:nvSpPr>
      <cdr:spPr>
        <a:xfrm xmlns:a="http://schemas.openxmlformats.org/drawingml/2006/main">
          <a:off x="6770961" y="2954124"/>
          <a:ext cx="896600" cy="2661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400" b="1"/>
            <a:t>cota=2</a:t>
          </a:r>
        </a:p>
      </cdr:txBody>
    </cdr:sp>
  </cdr:relSizeAnchor>
  <cdr:relSizeAnchor xmlns:cdr="http://schemas.openxmlformats.org/drawingml/2006/chartDrawing">
    <cdr:from>
      <cdr:x>0.87092</cdr:x>
      <cdr:y>0.36355</cdr:y>
    </cdr:from>
    <cdr:to>
      <cdr:x>0.97006</cdr:x>
      <cdr:y>0.41796</cdr:y>
    </cdr:to>
    <cdr:sp macro="" textlink="">
      <cdr:nvSpPr>
        <cdr:cNvPr id="5" name="Tekstvak 2">
          <a:extLst xmlns:a="http://schemas.openxmlformats.org/drawingml/2006/main">
            <a:ext uri="{FF2B5EF4-FFF2-40B4-BE49-F238E27FC236}">
              <a16:creationId xmlns:a16="http://schemas.microsoft.com/office/drawing/2014/main" id="{19F3D0D5-DB87-44D9-85E5-2A95663FE20F}"/>
            </a:ext>
          </a:extLst>
        </cdr:cNvPr>
        <cdr:cNvSpPr txBox="1"/>
      </cdr:nvSpPr>
      <cdr:spPr>
        <a:xfrm xmlns:a="http://schemas.openxmlformats.org/drawingml/2006/main">
          <a:off x="7457084" y="1778515"/>
          <a:ext cx="848915" cy="2661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400" b="1"/>
            <a:t>cota=1.5</a:t>
          </a:r>
        </a:p>
      </cdr:txBody>
    </cdr:sp>
  </cdr:relSizeAnchor>
  <cdr:relSizeAnchor xmlns:cdr="http://schemas.openxmlformats.org/drawingml/2006/chartDrawing">
    <cdr:from>
      <cdr:x>0.71043</cdr:x>
      <cdr:y>0.38909</cdr:y>
    </cdr:from>
    <cdr:to>
      <cdr:x>0.79843</cdr:x>
      <cdr:y>0.44351</cdr:y>
    </cdr:to>
    <cdr:sp macro="" textlink="">
      <cdr:nvSpPr>
        <cdr:cNvPr id="6" name="Tekstvak 3">
          <a:extLst xmlns:a="http://schemas.openxmlformats.org/drawingml/2006/main">
            <a:ext uri="{FF2B5EF4-FFF2-40B4-BE49-F238E27FC236}">
              <a16:creationId xmlns:a16="http://schemas.microsoft.com/office/drawing/2014/main" id="{1938AD66-8363-4386-8D7C-8FB375B2B6AB}"/>
            </a:ext>
          </a:extLst>
        </cdr:cNvPr>
        <cdr:cNvSpPr txBox="1"/>
      </cdr:nvSpPr>
      <cdr:spPr>
        <a:xfrm xmlns:a="http://schemas.openxmlformats.org/drawingml/2006/main">
          <a:off x="6082938" y="1903461"/>
          <a:ext cx="753460" cy="2662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400" b="1"/>
            <a:t>cota=2</a:t>
          </a:r>
        </a:p>
      </cdr:txBody>
    </cdr:sp>
  </cdr:relSizeAnchor>
  <cdr:relSizeAnchor xmlns:cdr="http://schemas.openxmlformats.org/drawingml/2006/chartDrawing">
    <cdr:from>
      <cdr:x>0.47548</cdr:x>
      <cdr:y>0.35417</cdr:y>
    </cdr:from>
    <cdr:to>
      <cdr:x>0.58019</cdr:x>
      <cdr:y>0.40858</cdr:y>
    </cdr:to>
    <cdr:sp macro="" textlink="">
      <cdr:nvSpPr>
        <cdr:cNvPr id="7" name="Tekstvak 4">
          <a:extLst xmlns:a="http://schemas.openxmlformats.org/drawingml/2006/main">
            <a:ext uri="{FF2B5EF4-FFF2-40B4-BE49-F238E27FC236}">
              <a16:creationId xmlns:a16="http://schemas.microsoft.com/office/drawing/2014/main" id="{210819C6-6BB4-4575-AE6A-3378866D56D1}"/>
            </a:ext>
          </a:extLst>
        </cdr:cNvPr>
        <cdr:cNvSpPr txBox="1"/>
      </cdr:nvSpPr>
      <cdr:spPr>
        <a:xfrm xmlns:a="http://schemas.openxmlformats.org/drawingml/2006/main">
          <a:off x="4071180" y="1732601"/>
          <a:ext cx="896601" cy="2661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400" b="1"/>
            <a:t>cota≥3.0</a:t>
          </a:r>
        </a:p>
      </cdr:txBody>
    </cdr:sp>
  </cdr:relSizeAnchor>
  <cdr:relSizeAnchor xmlns:cdr="http://schemas.openxmlformats.org/drawingml/2006/chartDrawing">
    <cdr:from>
      <cdr:x>0.70522</cdr:x>
      <cdr:y>0.24463</cdr:y>
    </cdr:from>
    <cdr:to>
      <cdr:x>0.79322</cdr:x>
      <cdr:y>0.29904</cdr:y>
    </cdr:to>
    <cdr:sp macro="" textlink="">
      <cdr:nvSpPr>
        <cdr:cNvPr id="8" name="Tekstvak 5">
          <a:extLst xmlns:a="http://schemas.openxmlformats.org/drawingml/2006/main">
            <a:ext uri="{FF2B5EF4-FFF2-40B4-BE49-F238E27FC236}">
              <a16:creationId xmlns:a16="http://schemas.microsoft.com/office/drawing/2014/main" id="{AE4A206C-8C29-4E9F-B985-ABF204F97E74}"/>
            </a:ext>
          </a:extLst>
        </cdr:cNvPr>
        <cdr:cNvSpPr txBox="1"/>
      </cdr:nvSpPr>
      <cdr:spPr>
        <a:xfrm xmlns:a="http://schemas.openxmlformats.org/drawingml/2006/main">
          <a:off x="6038326" y="1196738"/>
          <a:ext cx="753460" cy="2661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400" b="1"/>
            <a:t>cota=2</a:t>
          </a:r>
        </a:p>
      </cdr:txBody>
    </cdr:sp>
  </cdr:relSizeAnchor>
  <cdr:relSizeAnchor xmlns:cdr="http://schemas.openxmlformats.org/drawingml/2006/chartDrawing">
    <cdr:from>
      <cdr:x>0.22294</cdr:x>
      <cdr:y>0.14019</cdr:y>
    </cdr:from>
    <cdr:to>
      <cdr:x>0.31094</cdr:x>
      <cdr:y>0.1946</cdr:y>
    </cdr:to>
    <cdr:sp macro="" textlink="">
      <cdr:nvSpPr>
        <cdr:cNvPr id="9" name="Tekstvak 6">
          <a:extLst xmlns:a="http://schemas.openxmlformats.org/drawingml/2006/main">
            <a:ext uri="{FF2B5EF4-FFF2-40B4-BE49-F238E27FC236}">
              <a16:creationId xmlns:a16="http://schemas.microsoft.com/office/drawing/2014/main" id="{841BA822-C1BD-48BF-AD30-88F64BDA08BC}"/>
            </a:ext>
          </a:extLst>
        </cdr:cNvPr>
        <cdr:cNvSpPr txBox="1"/>
      </cdr:nvSpPr>
      <cdr:spPr>
        <a:xfrm xmlns:a="http://schemas.openxmlformats.org/drawingml/2006/main">
          <a:off x="1908910" y="685800"/>
          <a:ext cx="753459" cy="2661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400" b="1"/>
            <a:t>cota=3</a:t>
          </a:r>
        </a:p>
      </cdr:txBody>
    </cdr:sp>
  </cdr:relSizeAnchor>
  <cdr:relSizeAnchor xmlns:cdr="http://schemas.openxmlformats.org/drawingml/2006/chartDrawing">
    <cdr:from>
      <cdr:x>0.12682</cdr:x>
      <cdr:y>0.31477</cdr:y>
    </cdr:from>
    <cdr:to>
      <cdr:x>0.23153</cdr:x>
      <cdr:y>0.36918</cdr:y>
    </cdr:to>
    <cdr:sp macro="" textlink="">
      <cdr:nvSpPr>
        <cdr:cNvPr id="10" name="Tekstvak 7">
          <a:extLst xmlns:a="http://schemas.openxmlformats.org/drawingml/2006/main">
            <a:ext uri="{FF2B5EF4-FFF2-40B4-BE49-F238E27FC236}">
              <a16:creationId xmlns:a16="http://schemas.microsoft.com/office/drawing/2014/main" id="{29231A59-F29D-4A43-AC1C-2F701F7812E8}"/>
            </a:ext>
          </a:extLst>
        </cdr:cNvPr>
        <cdr:cNvSpPr txBox="1"/>
      </cdr:nvSpPr>
      <cdr:spPr>
        <a:xfrm xmlns:a="http://schemas.openxmlformats.org/drawingml/2006/main">
          <a:off x="1085850" y="1539867"/>
          <a:ext cx="896601" cy="2661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400" b="1"/>
            <a:t>cota≤6</a:t>
          </a:r>
        </a:p>
      </cdr:txBody>
    </cdr:sp>
  </cdr:relSizeAnchor>
  <cdr:relSizeAnchor xmlns:cdr="http://schemas.openxmlformats.org/drawingml/2006/chartDrawing">
    <cdr:from>
      <cdr:x>0.64595</cdr:x>
      <cdr:y>0.55556</cdr:y>
    </cdr:from>
    <cdr:to>
      <cdr:x>0.75066</cdr:x>
      <cdr:y>0.60997</cdr:y>
    </cdr:to>
    <cdr:sp macro="" textlink="">
      <cdr:nvSpPr>
        <cdr:cNvPr id="11" name="Tekstvak 1">
          <a:extLst xmlns:a="http://schemas.openxmlformats.org/drawingml/2006/main">
            <a:ext uri="{FF2B5EF4-FFF2-40B4-BE49-F238E27FC236}">
              <a16:creationId xmlns:a16="http://schemas.microsoft.com/office/drawing/2014/main" id="{3BD56B70-B057-419A-868B-A77E4A2CDA4B}"/>
            </a:ext>
          </a:extLst>
        </cdr:cNvPr>
        <cdr:cNvSpPr txBox="1"/>
      </cdr:nvSpPr>
      <cdr:spPr>
        <a:xfrm xmlns:a="http://schemas.openxmlformats.org/drawingml/2006/main">
          <a:off x="5530850" y="2717800"/>
          <a:ext cx="896516" cy="2662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400" b="1"/>
            <a:t>cota≥3.0</a:t>
          </a:r>
        </a:p>
      </cdr:txBody>
    </cdr:sp>
  </cdr:relSizeAnchor>
</c:userShape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3:T192"/>
  <sheetViews>
    <sheetView tabSelected="1" topLeftCell="A61" zoomScale="85" zoomScaleNormal="85" workbookViewId="0">
      <selection activeCell="AG118" sqref="AG118"/>
    </sheetView>
  </sheetViews>
  <sheetFormatPr defaultRowHeight="13.2" x14ac:dyDescent="0.25"/>
  <sheetData>
    <row r="3" spans="4:20" ht="21" x14ac:dyDescent="0.45">
      <c r="D3" s="56" t="s">
        <v>84</v>
      </c>
      <c r="T3" s="56" t="s">
        <v>85</v>
      </c>
    </row>
    <row r="192" spans="16:16" x14ac:dyDescent="0.25">
      <c r="P192" s="13"/>
    </row>
  </sheetData>
  <pageMargins left="0.7" right="0.7" top="0.75" bottom="0.75" header="0.3" footer="0.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M1439"/>
  <sheetViews>
    <sheetView zoomScaleNormal="10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C56" sqref="C56"/>
    </sheetView>
  </sheetViews>
  <sheetFormatPr defaultColWidth="9.109375" defaultRowHeight="13.2" x14ac:dyDescent="0.25"/>
  <cols>
    <col min="1" max="1" width="8.5546875" style="36" bestFit="1" customWidth="1"/>
    <col min="2" max="2" width="18.109375" style="36" bestFit="1" customWidth="1"/>
    <col min="3" max="3" width="5.88671875" style="36" bestFit="1" customWidth="1"/>
    <col min="4" max="4" width="5.109375" style="36" bestFit="1" customWidth="1"/>
    <col min="5" max="5" width="6.33203125" style="29" bestFit="1" customWidth="1"/>
    <col min="6" max="6" width="6.33203125" style="29" customWidth="1"/>
    <col min="7" max="7" width="7" style="36" bestFit="1" customWidth="1"/>
    <col min="8" max="8" width="6" style="36" bestFit="1" customWidth="1"/>
    <col min="9" max="9" width="6.88671875" style="36" bestFit="1" customWidth="1"/>
    <col min="10" max="10" width="9.109375" style="36" bestFit="1"/>
    <col min="11" max="11" width="10.109375" style="36" customWidth="1"/>
    <col min="12" max="12" width="8.109375" style="36" bestFit="1" customWidth="1"/>
    <col min="13" max="13" width="6.5546875" style="36" bestFit="1" customWidth="1"/>
    <col min="14" max="15" width="5.109375" style="36" bestFit="1" customWidth="1"/>
    <col min="16" max="16" width="10.6640625" style="36" bestFit="1" customWidth="1"/>
    <col min="17" max="17" width="9.109375" style="36" bestFit="1" customWidth="1"/>
    <col min="18" max="18" width="10.33203125" style="36" bestFit="1" customWidth="1"/>
    <col min="19" max="20" width="4.5546875" style="36" bestFit="1" customWidth="1"/>
    <col min="21" max="21" width="6" style="36" bestFit="1" customWidth="1"/>
    <col min="22" max="22" width="6.33203125" style="29" bestFit="1" customWidth="1"/>
    <col min="23" max="23" width="6.88671875" style="29" bestFit="1" customWidth="1"/>
    <col min="24" max="24" width="15.33203125" style="41" customWidth="1"/>
    <col min="25" max="25" width="8.88671875" style="29" bestFit="1" customWidth="1"/>
    <col min="26" max="26" width="6.33203125" style="29" bestFit="1" customWidth="1"/>
    <col min="27" max="27" width="5.5546875" style="29" bestFit="1" customWidth="1"/>
    <col min="28" max="28" width="3.6640625" style="29" customWidth="1"/>
    <col min="29" max="29" width="5.109375" style="29" customWidth="1"/>
    <col min="30" max="30" width="10.5546875" style="29" customWidth="1"/>
    <col min="31" max="31" width="9.88671875" style="29" customWidth="1"/>
    <col min="32" max="32" width="14.6640625" style="29" customWidth="1"/>
    <col min="33" max="33" width="8.33203125" style="31" customWidth="1"/>
    <col min="34" max="34" width="13.6640625" style="31" bestFit="1" customWidth="1"/>
    <col min="35" max="35" width="12.5546875" style="31" bestFit="1" customWidth="1"/>
    <col min="36" max="36" width="8.109375" style="29" bestFit="1" customWidth="1"/>
    <col min="37" max="37" width="1.6640625" style="29" bestFit="1" customWidth="1"/>
    <col min="38" max="38" width="8.33203125" style="31" bestFit="1" customWidth="1"/>
    <col min="39" max="39" width="8.6640625" style="31" bestFit="1" customWidth="1"/>
    <col min="40" max="40" width="8.33203125" style="29" bestFit="1" customWidth="1"/>
    <col min="41" max="41" width="8.6640625" style="29" bestFit="1" customWidth="1"/>
    <col min="42" max="47" width="7.6640625" style="36" customWidth="1"/>
    <col min="48" max="49" width="6.5546875" style="36" customWidth="1"/>
    <col min="50" max="50" width="11.44140625" style="36" customWidth="1"/>
    <col min="51" max="51" width="6.5546875" style="36" customWidth="1"/>
    <col min="52" max="53" width="9.109375" style="36"/>
    <col min="54" max="56" width="6.5546875" style="36" customWidth="1"/>
    <col min="57" max="57" width="9.33203125" style="36" hidden="1" customWidth="1"/>
    <col min="58" max="58" width="0" style="36" hidden="1" customWidth="1"/>
    <col min="59" max="63" width="6.6640625" style="36" customWidth="1"/>
    <col min="64" max="64" width="8.33203125" style="36" customWidth="1"/>
    <col min="65" max="69" width="6.6640625" style="36" customWidth="1"/>
    <col min="70" max="70" width="5.5546875" style="36" customWidth="1"/>
    <col min="71" max="75" width="6.6640625" style="36" customWidth="1"/>
    <col min="76" max="76" width="7.6640625" style="36" customWidth="1"/>
    <col min="77" max="81" width="6.6640625" style="36" customWidth="1"/>
    <col min="82" max="82" width="7.6640625" style="36" customWidth="1"/>
    <col min="83" max="87" width="6.6640625" style="36" customWidth="1"/>
    <col min="88" max="88" width="8.109375" style="36" customWidth="1"/>
    <col min="89" max="94" width="6.6640625" style="36" customWidth="1"/>
    <col min="95" max="105" width="9.109375" style="36"/>
    <col min="106" max="106" width="7.109375" style="36" customWidth="1"/>
    <col min="107" max="109" width="9.33203125" style="36" customWidth="1"/>
    <col min="110" max="110" width="9.109375" style="36"/>
    <col min="111" max="112" width="11.88671875" style="36" customWidth="1"/>
    <col min="113" max="16384" width="9.109375" style="36"/>
  </cols>
  <sheetData>
    <row r="1" spans="1:113" ht="15.6" x14ac:dyDescent="0.35">
      <c r="A1" s="35" t="s">
        <v>40</v>
      </c>
      <c r="B1" s="35" t="s">
        <v>24</v>
      </c>
      <c r="C1" s="35" t="s">
        <v>0</v>
      </c>
      <c r="D1" s="39" t="s">
        <v>23</v>
      </c>
      <c r="E1" s="47" t="s">
        <v>48</v>
      </c>
      <c r="F1" s="15" t="s">
        <v>49</v>
      </c>
      <c r="G1" s="39" t="s">
        <v>14</v>
      </c>
      <c r="H1" s="28" t="s">
        <v>1</v>
      </c>
      <c r="I1" s="39" t="s">
        <v>15</v>
      </c>
      <c r="J1" s="39" t="s">
        <v>42</v>
      </c>
      <c r="K1" s="39" t="s">
        <v>2</v>
      </c>
      <c r="L1" s="39" t="s">
        <v>43</v>
      </c>
      <c r="M1" s="39" t="s">
        <v>25</v>
      </c>
      <c r="N1" s="39" t="s">
        <v>17</v>
      </c>
      <c r="O1" s="39" t="s">
        <v>18</v>
      </c>
      <c r="P1" s="39" t="s">
        <v>26</v>
      </c>
      <c r="Q1" s="39" t="s">
        <v>46</v>
      </c>
      <c r="R1" s="39" t="s">
        <v>47</v>
      </c>
      <c r="S1" s="28" t="s">
        <v>19</v>
      </c>
      <c r="T1" s="28" t="s">
        <v>20</v>
      </c>
      <c r="U1" s="28" t="s">
        <v>27</v>
      </c>
      <c r="V1" s="39" t="s">
        <v>21</v>
      </c>
      <c r="W1" s="40" t="s">
        <v>22</v>
      </c>
      <c r="X1" s="38" t="s">
        <v>36</v>
      </c>
      <c r="Y1" s="15" t="s">
        <v>52</v>
      </c>
      <c r="Z1" s="39" t="s">
        <v>17</v>
      </c>
      <c r="AA1" s="39" t="s">
        <v>18</v>
      </c>
      <c r="AB1" s="15"/>
      <c r="AC1" s="6"/>
      <c r="AD1" s="39" t="s">
        <v>21</v>
      </c>
      <c r="AE1" s="40" t="s">
        <v>22</v>
      </c>
      <c r="AF1" s="15" t="s">
        <v>70</v>
      </c>
      <c r="AG1" s="15"/>
      <c r="AH1" s="15"/>
      <c r="AI1" s="15"/>
      <c r="AJ1" s="15"/>
      <c r="AK1" s="15"/>
      <c r="AL1" s="7"/>
      <c r="AM1" s="7"/>
      <c r="AN1" s="7"/>
      <c r="AO1" s="7"/>
      <c r="AP1" s="5"/>
      <c r="AQ1" s="5"/>
      <c r="AR1" s="13"/>
      <c r="AS1" s="5"/>
      <c r="AT1" s="5"/>
      <c r="AU1" s="5"/>
      <c r="AV1" s="5"/>
      <c r="AW1" s="5"/>
      <c r="AZ1" s="15"/>
      <c r="BA1" s="38"/>
      <c r="BG1" s="5"/>
      <c r="BH1" s="5"/>
      <c r="BI1" s="5"/>
      <c r="BJ1" s="5"/>
      <c r="BK1" s="5"/>
      <c r="BM1" s="5"/>
      <c r="BN1" s="5"/>
      <c r="BO1" s="5"/>
      <c r="BP1" s="5"/>
      <c r="BQ1" s="5"/>
      <c r="BS1" s="5"/>
      <c r="BT1" s="5"/>
      <c r="BU1" s="5"/>
      <c r="BV1" s="5"/>
      <c r="BW1" s="5"/>
      <c r="BY1" s="5"/>
      <c r="BZ1" s="5"/>
      <c r="CA1" s="5"/>
      <c r="CB1" s="5"/>
      <c r="CC1" s="5"/>
      <c r="CE1" s="5"/>
      <c r="CF1" s="5"/>
      <c r="CG1" s="5"/>
      <c r="CH1" s="5"/>
      <c r="CI1" s="5"/>
      <c r="CK1" s="5"/>
      <c r="CL1" s="5"/>
      <c r="CM1" s="5"/>
      <c r="CN1" s="5"/>
      <c r="CO1" s="5"/>
      <c r="CQ1" s="13"/>
      <c r="CR1" s="13"/>
      <c r="CS1" s="13"/>
      <c r="CT1" s="13"/>
      <c r="DC1" s="13"/>
      <c r="DE1" s="13"/>
    </row>
    <row r="2" spans="1:113" x14ac:dyDescent="0.25">
      <c r="A2" s="66" t="s">
        <v>41</v>
      </c>
      <c r="B2" s="67"/>
      <c r="C2" s="67"/>
      <c r="D2" s="67"/>
      <c r="E2" s="37" t="s">
        <v>3</v>
      </c>
      <c r="F2" s="37" t="s">
        <v>3</v>
      </c>
      <c r="G2" s="68" t="s">
        <v>3</v>
      </c>
      <c r="H2" s="69" t="s">
        <v>4</v>
      </c>
      <c r="I2" s="68" t="s">
        <v>4</v>
      </c>
      <c r="J2" s="68" t="s">
        <v>4</v>
      </c>
      <c r="K2" s="68" t="s">
        <v>4</v>
      </c>
      <c r="L2" s="68" t="s">
        <v>3</v>
      </c>
      <c r="M2" s="68" t="s">
        <v>3</v>
      </c>
      <c r="N2" s="68" t="s">
        <v>5</v>
      </c>
      <c r="O2" s="68" t="s">
        <v>5</v>
      </c>
      <c r="P2" s="68" t="s">
        <v>5</v>
      </c>
      <c r="Q2" s="68" t="s">
        <v>4</v>
      </c>
      <c r="R2" s="68" t="s">
        <v>4</v>
      </c>
      <c r="S2" s="68" t="s">
        <v>4</v>
      </c>
      <c r="T2" s="68" t="s">
        <v>4</v>
      </c>
      <c r="U2" s="68"/>
      <c r="V2" s="68" t="s">
        <v>4</v>
      </c>
      <c r="W2" s="70" t="s">
        <v>4</v>
      </c>
      <c r="X2" s="71"/>
      <c r="Y2" s="37"/>
      <c r="Z2" s="37" t="s">
        <v>5</v>
      </c>
      <c r="AA2" s="37" t="s">
        <v>5</v>
      </c>
      <c r="AB2" s="37"/>
      <c r="AC2" s="37"/>
      <c r="AD2" s="37" t="s">
        <v>69</v>
      </c>
      <c r="AE2" s="37" t="s">
        <v>69</v>
      </c>
      <c r="AF2" s="16">
        <v>1000</v>
      </c>
      <c r="AG2" s="16">
        <v>3000</v>
      </c>
      <c r="AH2" s="15"/>
      <c r="AI2" s="15"/>
      <c r="AJ2" s="5"/>
      <c r="AK2" s="5"/>
      <c r="AN2" s="31"/>
      <c r="AO2" s="36"/>
      <c r="AP2" s="5"/>
      <c r="AQ2" s="5"/>
      <c r="AR2" s="5"/>
      <c r="AS2" s="5"/>
      <c r="AT2" s="5"/>
      <c r="AU2" s="5"/>
      <c r="AV2" s="5"/>
      <c r="AW2" s="5"/>
      <c r="AX2" s="5"/>
      <c r="AY2" s="5"/>
      <c r="BF2" s="15"/>
      <c r="BG2" s="38"/>
      <c r="BH2" s="38"/>
      <c r="BI2" s="15"/>
      <c r="BJ2" s="15"/>
      <c r="BK2" s="15"/>
      <c r="BL2" s="15"/>
      <c r="BM2" s="38"/>
      <c r="BN2" s="38"/>
      <c r="BO2" s="15"/>
      <c r="BP2" s="15"/>
      <c r="BQ2" s="15"/>
      <c r="BR2" s="15"/>
      <c r="BS2" s="38"/>
      <c r="BT2" s="38"/>
      <c r="BU2" s="15"/>
      <c r="BV2" s="15"/>
      <c r="BW2" s="15"/>
      <c r="BX2" s="15"/>
      <c r="BY2" s="38"/>
      <c r="BZ2" s="38"/>
      <c r="CA2" s="15"/>
      <c r="CB2" s="15"/>
      <c r="CC2" s="15"/>
      <c r="CD2" s="15"/>
      <c r="CE2" s="38"/>
      <c r="CF2" s="38"/>
      <c r="CG2" s="15"/>
      <c r="CH2" s="15"/>
      <c r="CI2" s="15"/>
      <c r="CJ2" s="15"/>
      <c r="CK2" s="38"/>
      <c r="CL2" s="38"/>
      <c r="CM2" s="15"/>
      <c r="CN2" s="15"/>
      <c r="CO2" s="15"/>
      <c r="CP2" s="15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5"/>
      <c r="DD2" s="5"/>
      <c r="DE2" s="5"/>
      <c r="DF2" s="5"/>
    </row>
    <row r="3" spans="1:113" x14ac:dyDescent="0.25">
      <c r="A3" s="48">
        <v>2</v>
      </c>
      <c r="B3" s="58" t="s">
        <v>6</v>
      </c>
      <c r="C3" s="58" t="s">
        <v>7</v>
      </c>
      <c r="D3" s="58">
        <v>0.1</v>
      </c>
      <c r="E3" s="59">
        <v>0.8</v>
      </c>
      <c r="F3" s="59">
        <v>0.35</v>
      </c>
      <c r="G3" s="60">
        <v>3.5999999999999997E-2</v>
      </c>
      <c r="H3" s="63">
        <v>1.63</v>
      </c>
      <c r="I3" s="58">
        <v>2</v>
      </c>
      <c r="J3" s="58">
        <v>2.25</v>
      </c>
      <c r="K3" s="58" t="s">
        <v>8</v>
      </c>
      <c r="L3" s="60">
        <v>8.5800000000000001E-2</v>
      </c>
      <c r="M3" s="60">
        <f t="shared" ref="M3:M66" si="0">1.4*L3</f>
        <v>0.12011999999999999</v>
      </c>
      <c r="N3" s="58">
        <v>1.85</v>
      </c>
      <c r="O3" s="58">
        <v>2.08</v>
      </c>
      <c r="P3" s="59">
        <f>N3*1.095</f>
        <v>2.0257499999999999</v>
      </c>
      <c r="Q3" s="59">
        <f>$L3/($H3*$G3)</f>
        <v>1.4621676891615545</v>
      </c>
      <c r="R3" s="59">
        <f t="shared" ref="R3:R66" si="1">M3/(H3*G3)</f>
        <v>2.0470347648261762</v>
      </c>
      <c r="S3" s="59">
        <f t="shared" ref="S3:S34" si="2">(1/$I3)/((($L3/($B$340/(2*PI())*N3^2))^0.5))</f>
        <v>3.9458689585067299</v>
      </c>
      <c r="T3" s="59">
        <f t="shared" ref="T3:T34" si="3">(1/$I3)/((($L3/($B$340/(2*PI())*O3^2))^0.5))</f>
        <v>4.4364364506454042</v>
      </c>
      <c r="U3" s="59">
        <f t="shared" ref="U3:U34" si="4">(1/$I3)/((($L3/($B$340/(2*PI())*P3^2))^0.5))</f>
        <v>4.3207265095648681</v>
      </c>
      <c r="V3" s="59">
        <v>3.45</v>
      </c>
      <c r="W3" s="30">
        <v>6.39</v>
      </c>
      <c r="X3" s="61" t="s">
        <v>53</v>
      </c>
      <c r="Y3" s="59">
        <f>O3/N3</f>
        <v>1.1243243243243244</v>
      </c>
      <c r="Z3" s="58">
        <v>1.85</v>
      </c>
      <c r="AA3" s="58">
        <v>2.08</v>
      </c>
      <c r="AB3" s="59"/>
      <c r="AC3" s="59"/>
      <c r="AD3" s="59">
        <v>3.45</v>
      </c>
      <c r="AE3" s="59">
        <v>6.39</v>
      </c>
      <c r="AF3" s="59">
        <f>Q3/(AD3/1000^0.5)^0.2</f>
        <v>2.2773687850634552</v>
      </c>
      <c r="AG3" s="59">
        <f>Q3/(AE3/3000^0.5)^0.2</f>
        <v>2.2470313753116682</v>
      </c>
      <c r="AH3" s="29"/>
      <c r="AI3" s="29"/>
      <c r="AN3" s="31"/>
      <c r="AO3" s="31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41"/>
      <c r="BF3" s="15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</row>
    <row r="4" spans="1:113" x14ac:dyDescent="0.25">
      <c r="A4" s="48">
        <v>3</v>
      </c>
      <c r="B4" s="58" t="s">
        <v>6</v>
      </c>
      <c r="C4" s="58" t="s">
        <v>7</v>
      </c>
      <c r="D4" s="58">
        <v>0.1</v>
      </c>
      <c r="E4" s="59">
        <v>0.8</v>
      </c>
      <c r="F4" s="59">
        <v>0.35</v>
      </c>
      <c r="G4" s="60">
        <v>3.5999999999999997E-2</v>
      </c>
      <c r="H4" s="63">
        <v>1.63</v>
      </c>
      <c r="I4" s="58">
        <v>2</v>
      </c>
      <c r="J4" s="58">
        <v>2.25</v>
      </c>
      <c r="K4" s="58" t="s">
        <v>8</v>
      </c>
      <c r="L4" s="60">
        <v>4.6399999999999997E-2</v>
      </c>
      <c r="M4" s="60">
        <f t="shared" si="0"/>
        <v>6.495999999999999E-2</v>
      </c>
      <c r="N4" s="58">
        <v>1.85</v>
      </c>
      <c r="O4" s="58">
        <v>2.13</v>
      </c>
      <c r="P4" s="59">
        <f t="shared" ref="P4:P67" si="5">N4*1.095</f>
        <v>2.0257499999999999</v>
      </c>
      <c r="Q4" s="59">
        <f t="shared" ref="Q4:Q67" si="6">L4/(H4*G4)</f>
        <v>0.79072937968643497</v>
      </c>
      <c r="R4" s="59">
        <f t="shared" si="1"/>
        <v>1.1070211315610088</v>
      </c>
      <c r="S4" s="59">
        <f t="shared" si="2"/>
        <v>5.3657114242035844</v>
      </c>
      <c r="T4" s="59">
        <f t="shared" si="3"/>
        <v>6.1778190992181807</v>
      </c>
      <c r="U4" s="59">
        <f t="shared" si="4"/>
        <v>5.8754540095029251</v>
      </c>
      <c r="V4" s="59">
        <v>0.35</v>
      </c>
      <c r="W4" s="30">
        <v>0.65</v>
      </c>
      <c r="X4" s="61" t="s">
        <v>53</v>
      </c>
      <c r="Y4" s="59">
        <f t="shared" ref="Y4:Y67" si="7">O4/N4</f>
        <v>1.1513513513513511</v>
      </c>
      <c r="Z4" s="58">
        <v>1.85</v>
      </c>
      <c r="AA4" s="58">
        <v>2.13</v>
      </c>
      <c r="AB4" s="59"/>
      <c r="AC4" s="59"/>
      <c r="AD4" s="59"/>
      <c r="AE4" s="59"/>
      <c r="AF4" s="59"/>
      <c r="AG4" s="59"/>
      <c r="AH4" s="29"/>
      <c r="AI4" s="29"/>
      <c r="AN4" s="31"/>
      <c r="AO4" s="31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41"/>
      <c r="BF4" s="15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</row>
    <row r="5" spans="1:113" x14ac:dyDescent="0.25">
      <c r="A5" s="48">
        <v>4</v>
      </c>
      <c r="B5" s="58" t="s">
        <v>6</v>
      </c>
      <c r="C5" s="58" t="s">
        <v>7</v>
      </c>
      <c r="D5" s="58">
        <v>0.1</v>
      </c>
      <c r="E5" s="59">
        <v>0.8</v>
      </c>
      <c r="F5" s="59">
        <v>0.35</v>
      </c>
      <c r="G5" s="60">
        <v>3.5999999999999997E-2</v>
      </c>
      <c r="H5" s="63">
        <v>1.63</v>
      </c>
      <c r="I5" s="58">
        <v>2</v>
      </c>
      <c r="J5" s="58">
        <v>2.25</v>
      </c>
      <c r="K5" s="58" t="s">
        <v>8</v>
      </c>
      <c r="L5" s="60">
        <v>7.7200000000000005E-2</v>
      </c>
      <c r="M5" s="60">
        <f t="shared" si="0"/>
        <v>0.10808</v>
      </c>
      <c r="N5" s="58">
        <v>1.85</v>
      </c>
      <c r="O5" s="58">
        <v>2.13</v>
      </c>
      <c r="P5" s="59">
        <f t="shared" si="5"/>
        <v>2.0257499999999999</v>
      </c>
      <c r="Q5" s="59">
        <f t="shared" si="6"/>
        <v>1.3156100886162239</v>
      </c>
      <c r="R5" s="59">
        <f t="shared" si="1"/>
        <v>1.8418541240627133</v>
      </c>
      <c r="S5" s="59">
        <f t="shared" si="2"/>
        <v>4.1598498217886384</v>
      </c>
      <c r="T5" s="59">
        <f t="shared" si="3"/>
        <v>4.7894487137350259</v>
      </c>
      <c r="U5" s="59">
        <f t="shared" si="4"/>
        <v>4.5550355548585584</v>
      </c>
      <c r="V5" s="59">
        <v>3.26</v>
      </c>
      <c r="W5" s="30">
        <v>6.54</v>
      </c>
      <c r="X5" s="61" t="s">
        <v>53</v>
      </c>
      <c r="Y5" s="59">
        <f t="shared" si="7"/>
        <v>1.1513513513513511</v>
      </c>
      <c r="Z5" s="58">
        <v>1.85</v>
      </c>
      <c r="AA5" s="58">
        <v>2.13</v>
      </c>
      <c r="AB5" s="59"/>
      <c r="AC5" s="59"/>
      <c r="AD5" s="59">
        <v>3.26</v>
      </c>
      <c r="AE5" s="59">
        <v>6.54</v>
      </c>
      <c r="AF5" s="59">
        <f t="shared" ref="AF5:AF67" si="8">Q5/(AD5/1000^0.5)^0.2</f>
        <v>2.0724481561306627</v>
      </c>
      <c r="AG5" s="59">
        <f t="shared" ref="AG5:AG66" si="9">Q5/(AE5/3000^0.5)^0.2</f>
        <v>2.0124438462305299</v>
      </c>
      <c r="AH5" s="29"/>
      <c r="AI5" s="29"/>
      <c r="AN5" s="31"/>
      <c r="AO5" s="31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41"/>
      <c r="BF5" s="15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</row>
    <row r="6" spans="1:113" x14ac:dyDescent="0.25">
      <c r="A6" s="48">
        <v>5</v>
      </c>
      <c r="B6" s="58" t="s">
        <v>6</v>
      </c>
      <c r="C6" s="58" t="s">
        <v>7</v>
      </c>
      <c r="D6" s="58">
        <v>0.1</v>
      </c>
      <c r="E6" s="59">
        <v>0.8</v>
      </c>
      <c r="F6" s="59">
        <v>0.35</v>
      </c>
      <c r="G6" s="60">
        <v>3.5999999999999997E-2</v>
      </c>
      <c r="H6" s="63">
        <v>1.63</v>
      </c>
      <c r="I6" s="58">
        <v>2</v>
      </c>
      <c r="J6" s="58">
        <v>2.25</v>
      </c>
      <c r="K6" s="58" t="s">
        <v>8</v>
      </c>
      <c r="L6" s="60">
        <v>7.0099999999999996E-2</v>
      </c>
      <c r="M6" s="60">
        <f t="shared" si="0"/>
        <v>9.8139999999999991E-2</v>
      </c>
      <c r="N6" s="58">
        <v>1.85</v>
      </c>
      <c r="O6" s="58">
        <v>2.13</v>
      </c>
      <c r="P6" s="59">
        <f t="shared" si="5"/>
        <v>2.0257499999999999</v>
      </c>
      <c r="Q6" s="59">
        <f t="shared" si="6"/>
        <v>1.1946148602590323</v>
      </c>
      <c r="R6" s="59">
        <f t="shared" si="1"/>
        <v>1.672460804362645</v>
      </c>
      <c r="S6" s="59">
        <f t="shared" si="2"/>
        <v>4.3654326596972917</v>
      </c>
      <c r="T6" s="59">
        <f t="shared" si="3"/>
        <v>5.0261467919758003</v>
      </c>
      <c r="U6" s="59">
        <f t="shared" si="4"/>
        <v>4.780148762368535</v>
      </c>
      <c r="V6" s="59">
        <v>0.81</v>
      </c>
      <c r="W6" s="30">
        <v>1.57</v>
      </c>
      <c r="X6" s="61" t="s">
        <v>53</v>
      </c>
      <c r="Y6" s="59">
        <f t="shared" si="7"/>
        <v>1.1513513513513511</v>
      </c>
      <c r="Z6" s="58">
        <v>1.85</v>
      </c>
      <c r="AA6" s="58">
        <v>2.13</v>
      </c>
      <c r="AB6" s="59"/>
      <c r="AC6" s="59"/>
      <c r="AD6" s="59"/>
      <c r="AE6" s="59">
        <v>1.57</v>
      </c>
      <c r="AF6" s="59"/>
      <c r="AG6" s="59">
        <f t="shared" si="9"/>
        <v>2.4308608980873485</v>
      </c>
      <c r="AH6" s="29"/>
      <c r="AI6" s="29"/>
      <c r="AN6" s="31"/>
      <c r="AO6" s="31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</row>
    <row r="7" spans="1:113" x14ac:dyDescent="0.25">
      <c r="A7" s="48">
        <v>6</v>
      </c>
      <c r="B7" s="58" t="s">
        <v>6</v>
      </c>
      <c r="C7" s="58" t="s">
        <v>7</v>
      </c>
      <c r="D7" s="58">
        <v>0.1</v>
      </c>
      <c r="E7" s="59">
        <v>0.8</v>
      </c>
      <c r="F7" s="59">
        <v>0.35</v>
      </c>
      <c r="G7" s="60">
        <v>3.5999999999999997E-2</v>
      </c>
      <c r="H7" s="63">
        <v>1.63</v>
      </c>
      <c r="I7" s="58">
        <v>2</v>
      </c>
      <c r="J7" s="58">
        <v>2.25</v>
      </c>
      <c r="K7" s="58" t="s">
        <v>8</v>
      </c>
      <c r="L7" s="60">
        <v>7.3300000000000004E-2</v>
      </c>
      <c r="M7" s="60">
        <f t="shared" si="0"/>
        <v>0.10262</v>
      </c>
      <c r="N7" s="58">
        <v>2.19</v>
      </c>
      <c r="O7" s="58">
        <v>2.56</v>
      </c>
      <c r="P7" s="59">
        <f t="shared" si="5"/>
        <v>2.39805</v>
      </c>
      <c r="Q7" s="59">
        <f t="shared" si="6"/>
        <v>1.2491479209270624</v>
      </c>
      <c r="R7" s="59">
        <f t="shared" si="1"/>
        <v>1.7488070892978873</v>
      </c>
      <c r="S7" s="59">
        <f t="shared" si="2"/>
        <v>5.0536679273841152</v>
      </c>
      <c r="T7" s="59">
        <f t="shared" si="3"/>
        <v>5.9074839699101984</v>
      </c>
      <c r="U7" s="59">
        <f t="shared" si="4"/>
        <v>5.5337663804856057</v>
      </c>
      <c r="V7" s="59">
        <v>2.04</v>
      </c>
      <c r="W7" s="30">
        <v>2.4500000000000002</v>
      </c>
      <c r="X7" s="61" t="s">
        <v>53</v>
      </c>
      <c r="Y7" s="59">
        <f t="shared" si="7"/>
        <v>1.1689497716894979</v>
      </c>
      <c r="Z7" s="58">
        <v>2.19</v>
      </c>
      <c r="AA7" s="58">
        <v>2.56</v>
      </c>
      <c r="AB7" s="59"/>
      <c r="AC7" s="59"/>
      <c r="AD7" s="59">
        <v>2.04</v>
      </c>
      <c r="AE7" s="59">
        <v>2.4500000000000002</v>
      </c>
      <c r="AF7" s="59">
        <f t="shared" si="8"/>
        <v>2.1611645543566289</v>
      </c>
      <c r="AG7" s="59">
        <f t="shared" si="9"/>
        <v>2.3253738166530256</v>
      </c>
      <c r="AH7" s="29"/>
      <c r="AI7" s="29"/>
      <c r="AN7" s="31"/>
      <c r="AO7" s="31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42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</row>
    <row r="8" spans="1:113" x14ac:dyDescent="0.25">
      <c r="A8" s="48">
        <v>7</v>
      </c>
      <c r="B8" s="58" t="s">
        <v>6</v>
      </c>
      <c r="C8" s="58" t="s">
        <v>7</v>
      </c>
      <c r="D8" s="58">
        <v>0.1</v>
      </c>
      <c r="E8" s="59">
        <v>0.8</v>
      </c>
      <c r="F8" s="59">
        <v>0.35</v>
      </c>
      <c r="G8" s="60">
        <v>3.5999999999999997E-2</v>
      </c>
      <c r="H8" s="63">
        <v>1.63</v>
      </c>
      <c r="I8" s="58">
        <v>2</v>
      </c>
      <c r="J8" s="58">
        <v>2.25</v>
      </c>
      <c r="K8" s="58" t="s">
        <v>8</v>
      </c>
      <c r="L8" s="60">
        <v>8.2699999999999996E-2</v>
      </c>
      <c r="M8" s="60">
        <f t="shared" si="0"/>
        <v>0.11577999999999998</v>
      </c>
      <c r="N8" s="58">
        <v>2.1800000000000002</v>
      </c>
      <c r="O8" s="58">
        <v>2.5299999999999998</v>
      </c>
      <c r="P8" s="59">
        <f t="shared" si="5"/>
        <v>2.3871000000000002</v>
      </c>
      <c r="Q8" s="59">
        <f t="shared" si="6"/>
        <v>1.4093387866394003</v>
      </c>
      <c r="R8" s="59">
        <f t="shared" si="1"/>
        <v>1.9730743012951601</v>
      </c>
      <c r="S8" s="59">
        <f t="shared" si="2"/>
        <v>4.7360721805978612</v>
      </c>
      <c r="T8" s="59">
        <f t="shared" si="3"/>
        <v>5.4964507417030219</v>
      </c>
      <c r="U8" s="59">
        <f t="shared" si="4"/>
        <v>5.1859990377546579</v>
      </c>
      <c r="V8" s="59">
        <v>4.78</v>
      </c>
      <c r="W8" s="30">
        <v>9.1999999999999993</v>
      </c>
      <c r="X8" s="61" t="s">
        <v>53</v>
      </c>
      <c r="Y8" s="59">
        <f t="shared" si="7"/>
        <v>1.1605504587155961</v>
      </c>
      <c r="Z8" s="58">
        <v>2.1800000000000002</v>
      </c>
      <c r="AA8" s="58">
        <v>2.5299999999999998</v>
      </c>
      <c r="AB8" s="59"/>
      <c r="AC8" s="59"/>
      <c r="AD8" s="59">
        <v>4.78</v>
      </c>
      <c r="AE8" s="59">
        <v>9.1999999999999993</v>
      </c>
      <c r="AF8" s="59">
        <f t="shared" si="8"/>
        <v>2.0565052618993791</v>
      </c>
      <c r="AG8" s="59">
        <f t="shared" si="9"/>
        <v>2.0135849863924458</v>
      </c>
      <c r="AH8" s="29"/>
      <c r="AI8" s="29"/>
      <c r="AN8" s="31"/>
      <c r="AO8" s="31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41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</row>
    <row r="9" spans="1:113" x14ac:dyDescent="0.25">
      <c r="A9" s="48">
        <v>8</v>
      </c>
      <c r="B9" s="58" t="s">
        <v>6</v>
      </c>
      <c r="C9" s="58" t="s">
        <v>7</v>
      </c>
      <c r="D9" s="58">
        <v>0.1</v>
      </c>
      <c r="E9" s="59">
        <v>0.8</v>
      </c>
      <c r="F9" s="59">
        <v>0.35</v>
      </c>
      <c r="G9" s="60">
        <v>3.5999999999999997E-2</v>
      </c>
      <c r="H9" s="63">
        <v>1.63</v>
      </c>
      <c r="I9" s="58">
        <v>2</v>
      </c>
      <c r="J9" s="58">
        <v>2.25</v>
      </c>
      <c r="K9" s="58" t="s">
        <v>8</v>
      </c>
      <c r="L9" s="60">
        <v>6.5699999999999995E-2</v>
      </c>
      <c r="M9" s="60">
        <f t="shared" si="0"/>
        <v>9.1979999999999992E-2</v>
      </c>
      <c r="N9" s="58">
        <v>2.19</v>
      </c>
      <c r="O9" s="58">
        <v>2.6</v>
      </c>
      <c r="P9" s="59">
        <f t="shared" si="5"/>
        <v>2.39805</v>
      </c>
      <c r="Q9" s="59">
        <f t="shared" si="6"/>
        <v>1.119631901840491</v>
      </c>
      <c r="R9" s="59">
        <f t="shared" si="1"/>
        <v>1.5674846625766872</v>
      </c>
      <c r="S9" s="59">
        <f t="shared" si="2"/>
        <v>5.3379684664767142</v>
      </c>
      <c r="T9" s="59">
        <f t="shared" si="3"/>
        <v>6.3373141611139072</v>
      </c>
      <c r="U9" s="59">
        <f t="shared" si="4"/>
        <v>5.8450754707920014</v>
      </c>
      <c r="V9" s="59">
        <v>1.17</v>
      </c>
      <c r="W9" s="30">
        <v>1.49</v>
      </c>
      <c r="X9" s="61" t="s">
        <v>53</v>
      </c>
      <c r="Y9" s="59">
        <f t="shared" si="7"/>
        <v>1.1872146118721463</v>
      </c>
      <c r="Z9" s="58">
        <v>2.19</v>
      </c>
      <c r="AA9" s="58">
        <v>2.6</v>
      </c>
      <c r="AB9" s="59"/>
      <c r="AC9" s="59"/>
      <c r="AD9" s="59">
        <v>1.17</v>
      </c>
      <c r="AE9" s="59">
        <v>1.49</v>
      </c>
      <c r="AF9" s="59">
        <f t="shared" si="8"/>
        <v>2.1649012542152986</v>
      </c>
      <c r="AG9" s="59">
        <f t="shared" si="9"/>
        <v>2.3022375664331474</v>
      </c>
      <c r="AH9" s="29"/>
      <c r="AI9" s="29"/>
      <c r="AN9" s="31"/>
      <c r="AO9" s="31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42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</row>
    <row r="10" spans="1:113" x14ac:dyDescent="0.25">
      <c r="A10" s="48">
        <v>9</v>
      </c>
      <c r="B10" s="58" t="s">
        <v>6</v>
      </c>
      <c r="C10" s="58" t="s">
        <v>7</v>
      </c>
      <c r="D10" s="58">
        <v>0.1</v>
      </c>
      <c r="E10" s="59">
        <v>0.8</v>
      </c>
      <c r="F10" s="59">
        <v>0.35</v>
      </c>
      <c r="G10" s="60">
        <v>3.5999999999999997E-2</v>
      </c>
      <c r="H10" s="63">
        <v>1.63</v>
      </c>
      <c r="I10" s="58">
        <v>2</v>
      </c>
      <c r="J10" s="58">
        <v>2.25</v>
      </c>
      <c r="K10" s="58" t="s">
        <v>8</v>
      </c>
      <c r="L10" s="60">
        <v>5.57E-2</v>
      </c>
      <c r="M10" s="60">
        <f t="shared" si="0"/>
        <v>7.7979999999999994E-2</v>
      </c>
      <c r="N10" s="58">
        <v>2.19</v>
      </c>
      <c r="O10" s="58">
        <v>2.56</v>
      </c>
      <c r="P10" s="59">
        <f t="shared" si="5"/>
        <v>2.39805</v>
      </c>
      <c r="Q10" s="59">
        <f t="shared" si="6"/>
        <v>0.94921608725289719</v>
      </c>
      <c r="R10" s="59">
        <f t="shared" si="1"/>
        <v>1.328902522154056</v>
      </c>
      <c r="S10" s="59">
        <f t="shared" si="2"/>
        <v>5.7973709649092635</v>
      </c>
      <c r="T10" s="59">
        <f t="shared" si="3"/>
        <v>6.7768354658300067</v>
      </c>
      <c r="U10" s="59">
        <f t="shared" si="4"/>
        <v>6.3481212065756427</v>
      </c>
      <c r="V10" s="59">
        <v>0.56000000000000005</v>
      </c>
      <c r="W10" s="30">
        <v>0.71</v>
      </c>
      <c r="X10" s="61" t="s">
        <v>53</v>
      </c>
      <c r="Y10" s="59">
        <f t="shared" si="7"/>
        <v>1.1689497716894979</v>
      </c>
      <c r="Z10" s="58">
        <v>2.19</v>
      </c>
      <c r="AA10" s="58">
        <v>2.56</v>
      </c>
      <c r="AB10" s="59"/>
      <c r="AC10" s="59"/>
      <c r="AD10" s="59"/>
      <c r="AE10" s="59"/>
      <c r="AF10" s="59"/>
      <c r="AG10" s="59"/>
      <c r="AH10" s="29"/>
      <c r="AI10" s="29"/>
      <c r="AN10" s="31"/>
      <c r="AO10" s="31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42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</row>
    <row r="11" spans="1:113" x14ac:dyDescent="0.25">
      <c r="A11" s="48">
        <v>10</v>
      </c>
      <c r="B11" s="58" t="s">
        <v>6</v>
      </c>
      <c r="C11" s="58" t="s">
        <v>7</v>
      </c>
      <c r="D11" s="58">
        <v>0.1</v>
      </c>
      <c r="E11" s="59">
        <v>0.8</v>
      </c>
      <c r="F11" s="59">
        <v>0.35</v>
      </c>
      <c r="G11" s="60">
        <v>3.5999999999999997E-2</v>
      </c>
      <c r="H11" s="63">
        <v>1.63</v>
      </c>
      <c r="I11" s="58">
        <v>2</v>
      </c>
      <c r="J11" s="58">
        <v>2.25</v>
      </c>
      <c r="K11" s="58" t="s">
        <v>8</v>
      </c>
      <c r="L11" s="60">
        <v>7.9500000000000001E-2</v>
      </c>
      <c r="M11" s="60">
        <f t="shared" si="0"/>
        <v>0.1113</v>
      </c>
      <c r="N11" s="58">
        <v>2.19</v>
      </c>
      <c r="O11" s="58">
        <v>2.56</v>
      </c>
      <c r="P11" s="59">
        <f t="shared" si="5"/>
        <v>2.39805</v>
      </c>
      <c r="Q11" s="59">
        <f t="shared" si="6"/>
        <v>1.3548057259713704</v>
      </c>
      <c r="R11" s="59">
        <f t="shared" si="1"/>
        <v>1.8967280163599185</v>
      </c>
      <c r="S11" s="59">
        <f t="shared" si="2"/>
        <v>4.8526070446730731</v>
      </c>
      <c r="T11" s="59">
        <f t="shared" si="3"/>
        <v>5.6724538969694374</v>
      </c>
      <c r="U11" s="59">
        <f t="shared" si="4"/>
        <v>5.3136047139170151</v>
      </c>
      <c r="V11" s="59">
        <v>2.14</v>
      </c>
      <c r="W11" s="30">
        <v>3.92</v>
      </c>
      <c r="X11" s="61" t="s">
        <v>53</v>
      </c>
      <c r="Y11" s="59">
        <f t="shared" si="7"/>
        <v>1.1689497716894979</v>
      </c>
      <c r="Z11" s="58">
        <v>2.19</v>
      </c>
      <c r="AA11" s="58">
        <v>2.56</v>
      </c>
      <c r="AB11" s="59"/>
      <c r="AC11" s="59"/>
      <c r="AD11" s="59">
        <v>2.14</v>
      </c>
      <c r="AE11" s="59">
        <v>3.92</v>
      </c>
      <c r="AF11" s="59">
        <f t="shared" si="8"/>
        <v>2.3216367450182127</v>
      </c>
      <c r="AG11" s="59">
        <f t="shared" si="9"/>
        <v>2.2957888142945704</v>
      </c>
      <c r="AH11" s="29"/>
      <c r="AI11" s="29"/>
      <c r="AN11" s="31"/>
      <c r="AO11" s="31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42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</row>
    <row r="12" spans="1:113" x14ac:dyDescent="0.25">
      <c r="A12" s="48">
        <v>11</v>
      </c>
      <c r="B12" s="58" t="s">
        <v>6</v>
      </c>
      <c r="C12" s="58" t="s">
        <v>7</v>
      </c>
      <c r="D12" s="58">
        <v>0.1</v>
      </c>
      <c r="E12" s="59">
        <v>0.8</v>
      </c>
      <c r="F12" s="59">
        <v>0.35</v>
      </c>
      <c r="G12" s="60">
        <v>3.5999999999999997E-2</v>
      </c>
      <c r="H12" s="63">
        <v>1.63</v>
      </c>
      <c r="I12" s="58">
        <v>2</v>
      </c>
      <c r="J12" s="58">
        <v>2.25</v>
      </c>
      <c r="K12" s="58" t="s">
        <v>8</v>
      </c>
      <c r="L12" s="60">
        <v>7.51E-2</v>
      </c>
      <c r="M12" s="60">
        <f t="shared" si="0"/>
        <v>0.10514</v>
      </c>
      <c r="N12" s="58">
        <v>2.69</v>
      </c>
      <c r="O12" s="58">
        <v>3.13</v>
      </c>
      <c r="P12" s="59">
        <f t="shared" si="5"/>
        <v>2.9455499999999999</v>
      </c>
      <c r="Q12" s="59">
        <f t="shared" si="6"/>
        <v>1.2798227675528291</v>
      </c>
      <c r="R12" s="59">
        <f t="shared" si="1"/>
        <v>1.7917518745739607</v>
      </c>
      <c r="S12" s="59">
        <f t="shared" si="2"/>
        <v>6.1326317250204987</v>
      </c>
      <c r="T12" s="59">
        <f t="shared" si="3"/>
        <v>7.1357387729792405</v>
      </c>
      <c r="U12" s="59">
        <f t="shared" si="4"/>
        <v>6.7152317388974447</v>
      </c>
      <c r="V12" s="59">
        <v>1.24</v>
      </c>
      <c r="W12" s="30">
        <v>1.39</v>
      </c>
      <c r="X12" s="61" t="s">
        <v>53</v>
      </c>
      <c r="Y12" s="59">
        <f t="shared" si="7"/>
        <v>1.1635687732342008</v>
      </c>
      <c r="Z12" s="58">
        <v>2.69</v>
      </c>
      <c r="AA12" s="58">
        <v>3.13</v>
      </c>
      <c r="AB12" s="59"/>
      <c r="AC12" s="59"/>
      <c r="AD12" s="59">
        <v>1.24</v>
      </c>
      <c r="AE12" s="59">
        <v>1.39</v>
      </c>
      <c r="AF12" s="59">
        <f t="shared" si="8"/>
        <v>2.4460509267519535</v>
      </c>
      <c r="AG12" s="59">
        <f t="shared" si="9"/>
        <v>2.6684495552594121</v>
      </c>
      <c r="AH12" s="29"/>
      <c r="AI12" s="29"/>
      <c r="AN12" s="31"/>
      <c r="AO12" s="31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41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</row>
    <row r="13" spans="1:113" x14ac:dyDescent="0.25">
      <c r="A13" s="48">
        <v>12</v>
      </c>
      <c r="B13" s="58" t="s">
        <v>6</v>
      </c>
      <c r="C13" s="58" t="s">
        <v>7</v>
      </c>
      <c r="D13" s="58">
        <v>0.1</v>
      </c>
      <c r="E13" s="59">
        <v>0.8</v>
      </c>
      <c r="F13" s="59">
        <v>0.35</v>
      </c>
      <c r="G13" s="60">
        <v>3.5999999999999997E-2</v>
      </c>
      <c r="H13" s="63">
        <v>1.63</v>
      </c>
      <c r="I13" s="58">
        <v>2</v>
      </c>
      <c r="J13" s="58">
        <v>2.25</v>
      </c>
      <c r="K13" s="58" t="s">
        <v>8</v>
      </c>
      <c r="L13" s="60">
        <v>6.5799999999999997E-2</v>
      </c>
      <c r="M13" s="60">
        <f t="shared" si="0"/>
        <v>9.2119999999999994E-2</v>
      </c>
      <c r="N13" s="58">
        <v>2.69</v>
      </c>
      <c r="O13" s="58">
        <v>3.13</v>
      </c>
      <c r="P13" s="59">
        <f t="shared" si="5"/>
        <v>2.9455499999999999</v>
      </c>
      <c r="Q13" s="59">
        <f t="shared" si="6"/>
        <v>1.1213360599863669</v>
      </c>
      <c r="R13" s="59">
        <f t="shared" si="1"/>
        <v>1.5698704839809137</v>
      </c>
      <c r="S13" s="59">
        <f t="shared" si="2"/>
        <v>6.551698552117041</v>
      </c>
      <c r="T13" s="59">
        <f t="shared" si="3"/>
        <v>7.6233518468871146</v>
      </c>
      <c r="U13" s="59">
        <f t="shared" si="4"/>
        <v>7.1741099145681604</v>
      </c>
      <c r="V13" s="59">
        <v>0.56000000000000005</v>
      </c>
      <c r="W13" s="30">
        <v>0.62</v>
      </c>
      <c r="X13" s="61" t="s">
        <v>53</v>
      </c>
      <c r="Y13" s="59">
        <f t="shared" si="7"/>
        <v>1.1635687732342008</v>
      </c>
      <c r="Z13" s="58">
        <v>2.69</v>
      </c>
      <c r="AA13" s="58">
        <v>3.13</v>
      </c>
      <c r="AB13" s="59"/>
      <c r="AC13" s="59"/>
      <c r="AD13" s="59"/>
      <c r="AE13" s="59"/>
      <c r="AF13" s="59"/>
      <c r="AG13" s="59"/>
      <c r="AH13" s="29"/>
      <c r="AI13" s="29"/>
      <c r="AN13" s="31"/>
      <c r="AO13" s="31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41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</row>
    <row r="14" spans="1:113" x14ac:dyDescent="0.25">
      <c r="A14" s="48">
        <v>13</v>
      </c>
      <c r="B14" s="58" t="s">
        <v>6</v>
      </c>
      <c r="C14" s="58" t="s">
        <v>7</v>
      </c>
      <c r="D14" s="58">
        <v>0.1</v>
      </c>
      <c r="E14" s="59">
        <v>0.8</v>
      </c>
      <c r="F14" s="59">
        <v>0.35</v>
      </c>
      <c r="G14" s="60">
        <v>3.5999999999999997E-2</v>
      </c>
      <c r="H14" s="63">
        <v>1.63</v>
      </c>
      <c r="I14" s="58">
        <v>2</v>
      </c>
      <c r="J14" s="58">
        <v>2.25</v>
      </c>
      <c r="K14" s="58" t="s">
        <v>8</v>
      </c>
      <c r="L14" s="60">
        <v>5.5300000000000002E-2</v>
      </c>
      <c r="M14" s="60">
        <f t="shared" si="0"/>
        <v>7.7420000000000003E-2</v>
      </c>
      <c r="N14" s="58">
        <v>2.69</v>
      </c>
      <c r="O14" s="58">
        <v>3.13</v>
      </c>
      <c r="P14" s="59">
        <f t="shared" si="5"/>
        <v>2.9455499999999999</v>
      </c>
      <c r="Q14" s="59">
        <f t="shared" si="6"/>
        <v>0.94239945466939357</v>
      </c>
      <c r="R14" s="59">
        <f t="shared" si="1"/>
        <v>1.3193592365371509</v>
      </c>
      <c r="S14" s="59">
        <f t="shared" si="2"/>
        <v>7.1466792042908116</v>
      </c>
      <c r="T14" s="59">
        <f t="shared" si="3"/>
        <v>8.3156527544350336</v>
      </c>
      <c r="U14" s="59">
        <f t="shared" si="4"/>
        <v>7.82561372869844</v>
      </c>
      <c r="V14" s="59">
        <v>0.76</v>
      </c>
      <c r="W14" s="30">
        <v>1.0900000000000001</v>
      </c>
      <c r="X14" s="61" t="s">
        <v>53</v>
      </c>
      <c r="Y14" s="59">
        <f t="shared" si="7"/>
        <v>1.1635687732342008</v>
      </c>
      <c r="Z14" s="58">
        <v>2.69</v>
      </c>
      <c r="AA14" s="58">
        <v>3.13</v>
      </c>
      <c r="AB14" s="59"/>
      <c r="AC14" s="59"/>
      <c r="AD14" s="59"/>
      <c r="AE14" s="59">
        <v>1.0900000000000001</v>
      </c>
      <c r="AF14" s="59"/>
      <c r="AG14" s="59">
        <f t="shared" si="9"/>
        <v>2.0628224631389696</v>
      </c>
      <c r="AH14" s="29"/>
      <c r="AI14" s="29"/>
      <c r="AN14" s="31"/>
      <c r="AO14" s="31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41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</row>
    <row r="15" spans="1:113" x14ac:dyDescent="0.25">
      <c r="A15" s="48">
        <v>14</v>
      </c>
      <c r="B15" s="58" t="s">
        <v>6</v>
      </c>
      <c r="C15" s="58" t="s">
        <v>7</v>
      </c>
      <c r="D15" s="58">
        <v>0.1</v>
      </c>
      <c r="E15" s="59">
        <v>0.8</v>
      </c>
      <c r="F15" s="59">
        <v>0.35</v>
      </c>
      <c r="G15" s="60">
        <v>3.5999999999999997E-2</v>
      </c>
      <c r="H15" s="63">
        <v>1.63</v>
      </c>
      <c r="I15" s="58">
        <v>2</v>
      </c>
      <c r="J15" s="58">
        <v>2.25</v>
      </c>
      <c r="K15" s="58" t="s">
        <v>8</v>
      </c>
      <c r="L15" s="60">
        <v>8.4099999999999994E-2</v>
      </c>
      <c r="M15" s="60">
        <f t="shared" si="0"/>
        <v>0.11773999999999998</v>
      </c>
      <c r="N15" s="58">
        <v>2.68</v>
      </c>
      <c r="O15" s="58">
        <v>3.17</v>
      </c>
      <c r="P15" s="59">
        <f t="shared" si="5"/>
        <v>2.9346000000000001</v>
      </c>
      <c r="Q15" s="59">
        <f t="shared" si="6"/>
        <v>1.4331970006816634</v>
      </c>
      <c r="R15" s="59">
        <f t="shared" si="1"/>
        <v>2.0064758009543286</v>
      </c>
      <c r="S15" s="59">
        <f t="shared" si="2"/>
        <v>5.7736621864668543</v>
      </c>
      <c r="T15" s="59">
        <f t="shared" si="3"/>
        <v>6.8292944519029577</v>
      </c>
      <c r="U15" s="59">
        <f t="shared" si="4"/>
        <v>6.3221600941812062</v>
      </c>
      <c r="V15" s="59">
        <v>3.59</v>
      </c>
      <c r="W15" s="30">
        <v>5.85</v>
      </c>
      <c r="X15" s="61" t="s">
        <v>53</v>
      </c>
      <c r="Y15" s="59">
        <f t="shared" si="7"/>
        <v>1.1828358208955223</v>
      </c>
      <c r="Z15" s="58">
        <v>2.68</v>
      </c>
      <c r="AA15" s="58">
        <v>3.17</v>
      </c>
      <c r="AB15" s="59"/>
      <c r="AC15" s="59"/>
      <c r="AD15" s="59">
        <v>3.59</v>
      </c>
      <c r="AE15" s="59">
        <v>5.85</v>
      </c>
      <c r="AF15" s="59">
        <f t="shared" si="8"/>
        <v>2.2145577033608346</v>
      </c>
      <c r="AG15" s="59">
        <f t="shared" si="9"/>
        <v>2.2417482679582035</v>
      </c>
      <c r="AH15" s="29"/>
      <c r="AI15" s="29"/>
      <c r="AN15" s="31"/>
      <c r="AO15" s="31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42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</row>
    <row r="16" spans="1:113" x14ac:dyDescent="0.25">
      <c r="A16" s="48">
        <v>15</v>
      </c>
      <c r="B16" s="58" t="s">
        <v>6</v>
      </c>
      <c r="C16" s="58" t="s">
        <v>7</v>
      </c>
      <c r="D16" s="58">
        <v>0.1</v>
      </c>
      <c r="E16" s="59">
        <v>0.8</v>
      </c>
      <c r="F16" s="59">
        <v>0.35</v>
      </c>
      <c r="G16" s="60">
        <v>3.5999999999999997E-2</v>
      </c>
      <c r="H16" s="63">
        <v>1.63</v>
      </c>
      <c r="I16" s="58">
        <v>2</v>
      </c>
      <c r="J16" s="58">
        <v>2.25</v>
      </c>
      <c r="K16" s="58" t="s">
        <v>8</v>
      </c>
      <c r="L16" s="60">
        <v>9.3100000000000002E-2</v>
      </c>
      <c r="M16" s="60">
        <f t="shared" si="0"/>
        <v>0.13033999999999998</v>
      </c>
      <c r="N16" s="58">
        <v>2.68</v>
      </c>
      <c r="O16" s="58">
        <v>3.17</v>
      </c>
      <c r="P16" s="59">
        <f t="shared" si="5"/>
        <v>2.9346000000000001</v>
      </c>
      <c r="Q16" s="59">
        <f t="shared" si="6"/>
        <v>1.586571233810498</v>
      </c>
      <c r="R16" s="59">
        <f t="shared" si="1"/>
        <v>2.2211997273346968</v>
      </c>
      <c r="S16" s="59">
        <f t="shared" si="2"/>
        <v>5.4874999258915951</v>
      </c>
      <c r="T16" s="59">
        <f t="shared" si="3"/>
        <v>6.4908114795061014</v>
      </c>
      <c r="U16" s="59">
        <f t="shared" si="4"/>
        <v>6.0088124188512957</v>
      </c>
      <c r="V16" s="59">
        <v>32.630000000000003</v>
      </c>
      <c r="W16" s="30">
        <v>-1</v>
      </c>
      <c r="X16" s="61" t="s">
        <v>53</v>
      </c>
      <c r="Y16" s="59">
        <f t="shared" si="7"/>
        <v>1.1828358208955223</v>
      </c>
      <c r="Z16" s="58">
        <v>2.68</v>
      </c>
      <c r="AA16" s="58">
        <v>3.17</v>
      </c>
      <c r="AB16" s="59"/>
      <c r="AC16" s="59"/>
      <c r="AD16" s="59"/>
      <c r="AE16" s="59"/>
      <c r="AF16" s="59"/>
      <c r="AG16" s="59"/>
      <c r="AH16" s="29"/>
      <c r="AI16" s="29"/>
      <c r="AN16" s="31"/>
      <c r="AO16" s="31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</row>
    <row r="17" spans="1:113" x14ac:dyDescent="0.25">
      <c r="A17" s="48">
        <v>16</v>
      </c>
      <c r="B17" s="58" t="s">
        <v>6</v>
      </c>
      <c r="C17" s="58" t="s">
        <v>7</v>
      </c>
      <c r="D17" s="58">
        <v>0.1</v>
      </c>
      <c r="E17" s="59">
        <v>0.8</v>
      </c>
      <c r="F17" s="59">
        <v>0.35</v>
      </c>
      <c r="G17" s="60">
        <v>3.5999999999999997E-2</v>
      </c>
      <c r="H17" s="63">
        <v>1.63</v>
      </c>
      <c r="I17" s="58">
        <v>2</v>
      </c>
      <c r="J17" s="58">
        <v>2.25</v>
      </c>
      <c r="K17" s="58" t="s">
        <v>8</v>
      </c>
      <c r="L17" s="60">
        <v>8.7099999999999997E-2</v>
      </c>
      <c r="M17" s="60">
        <f t="shared" si="0"/>
        <v>0.12193999999999999</v>
      </c>
      <c r="N17" s="58">
        <v>3.11</v>
      </c>
      <c r="O17" s="58">
        <v>3.85</v>
      </c>
      <c r="P17" s="59">
        <f t="shared" si="5"/>
        <v>3.4054499999999996</v>
      </c>
      <c r="Q17" s="59">
        <f t="shared" si="6"/>
        <v>1.4843217450579416</v>
      </c>
      <c r="R17" s="59">
        <f t="shared" si="1"/>
        <v>2.0780504430811182</v>
      </c>
      <c r="S17" s="59">
        <f t="shared" si="2"/>
        <v>6.5836371223206784</v>
      </c>
      <c r="T17" s="59">
        <f t="shared" si="3"/>
        <v>8.1501617109114513</v>
      </c>
      <c r="U17" s="59">
        <f t="shared" si="4"/>
        <v>7.2090826489411421</v>
      </c>
      <c r="V17" s="59">
        <v>5.32</v>
      </c>
      <c r="W17" s="30">
        <v>7.12</v>
      </c>
      <c r="X17" s="61" t="s">
        <v>53</v>
      </c>
      <c r="Y17" s="59">
        <f t="shared" si="7"/>
        <v>1.2379421221864952</v>
      </c>
      <c r="Z17" s="58">
        <v>3.11</v>
      </c>
      <c r="AA17" s="58">
        <v>3.85</v>
      </c>
      <c r="AB17" s="59"/>
      <c r="AC17" s="59"/>
      <c r="AD17" s="59">
        <v>5.32</v>
      </c>
      <c r="AE17" s="59">
        <v>7.12</v>
      </c>
      <c r="AF17" s="59">
        <f t="shared" si="8"/>
        <v>2.1200481438964385</v>
      </c>
      <c r="AG17" s="59">
        <f t="shared" si="9"/>
        <v>2.2322569129512937</v>
      </c>
      <c r="AH17" s="29"/>
      <c r="AI17" s="29"/>
      <c r="AN17" s="31"/>
      <c r="AO17" s="31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</row>
    <row r="18" spans="1:113" x14ac:dyDescent="0.25">
      <c r="A18" s="48">
        <v>17</v>
      </c>
      <c r="B18" s="58" t="s">
        <v>6</v>
      </c>
      <c r="C18" s="58" t="s">
        <v>7</v>
      </c>
      <c r="D18" s="58">
        <v>0.1</v>
      </c>
      <c r="E18" s="59">
        <v>0.8</v>
      </c>
      <c r="F18" s="59">
        <v>0.35</v>
      </c>
      <c r="G18" s="60">
        <v>3.5999999999999997E-2</v>
      </c>
      <c r="H18" s="63">
        <v>1.63</v>
      </c>
      <c r="I18" s="58">
        <v>2</v>
      </c>
      <c r="J18" s="58">
        <v>2.25</v>
      </c>
      <c r="K18" s="58" t="s">
        <v>8</v>
      </c>
      <c r="L18" s="60">
        <v>7.5600000000000001E-2</v>
      </c>
      <c r="M18" s="60">
        <f t="shared" si="0"/>
        <v>0.10583999999999999</v>
      </c>
      <c r="N18" s="58">
        <v>3.13</v>
      </c>
      <c r="O18" s="58">
        <v>3.64</v>
      </c>
      <c r="P18" s="59">
        <f t="shared" si="5"/>
        <v>3.4273499999999997</v>
      </c>
      <c r="Q18" s="59">
        <f t="shared" si="6"/>
        <v>1.2883435582822089</v>
      </c>
      <c r="R18" s="59">
        <f t="shared" si="1"/>
        <v>1.8036809815950923</v>
      </c>
      <c r="S18" s="59">
        <f t="shared" si="2"/>
        <v>7.1121026074332114</v>
      </c>
      <c r="T18" s="59">
        <f t="shared" si="3"/>
        <v>8.2709436073664193</v>
      </c>
      <c r="U18" s="59">
        <f t="shared" si="4"/>
        <v>7.787752355139367</v>
      </c>
      <c r="V18" s="59">
        <v>0.32</v>
      </c>
      <c r="W18" s="30">
        <v>0.76</v>
      </c>
      <c r="X18" s="61" t="s">
        <v>53</v>
      </c>
      <c r="Y18" s="59">
        <f t="shared" si="7"/>
        <v>1.1629392971246006</v>
      </c>
      <c r="Z18" s="58">
        <v>3.13</v>
      </c>
      <c r="AA18" s="58">
        <v>3.64</v>
      </c>
      <c r="AB18" s="59"/>
      <c r="AC18" s="59"/>
      <c r="AD18" s="59"/>
      <c r="AE18" s="59"/>
      <c r="AF18" s="59"/>
      <c r="AG18" s="59"/>
      <c r="AH18" s="29"/>
      <c r="AI18" s="29"/>
      <c r="AN18" s="31"/>
      <c r="AO18" s="31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</row>
    <row r="19" spans="1:113" x14ac:dyDescent="0.25">
      <c r="A19" s="48">
        <v>18</v>
      </c>
      <c r="B19" s="58" t="s">
        <v>6</v>
      </c>
      <c r="C19" s="58" t="s">
        <v>7</v>
      </c>
      <c r="D19" s="58">
        <v>0.1</v>
      </c>
      <c r="E19" s="59">
        <v>0.8</v>
      </c>
      <c r="F19" s="59">
        <v>0.35</v>
      </c>
      <c r="G19" s="60">
        <v>3.5999999999999997E-2</v>
      </c>
      <c r="H19" s="63">
        <v>1.63</v>
      </c>
      <c r="I19" s="58">
        <v>2</v>
      </c>
      <c r="J19" s="58">
        <v>2.25</v>
      </c>
      <c r="K19" s="58" t="s">
        <v>8</v>
      </c>
      <c r="L19" s="60">
        <v>9.4200000000000006E-2</v>
      </c>
      <c r="M19" s="60">
        <f t="shared" si="0"/>
        <v>0.13188</v>
      </c>
      <c r="N19" s="58">
        <v>3.08</v>
      </c>
      <c r="O19" s="58">
        <v>3.7</v>
      </c>
      <c r="P19" s="59">
        <f t="shared" si="5"/>
        <v>3.3725999999999998</v>
      </c>
      <c r="Q19" s="59">
        <f t="shared" si="6"/>
        <v>1.6053169734151334</v>
      </c>
      <c r="R19" s="59">
        <f t="shared" si="1"/>
        <v>2.2474437627811863</v>
      </c>
      <c r="S19" s="59">
        <f t="shared" si="2"/>
        <v>6.2696000749398584</v>
      </c>
      <c r="T19" s="59">
        <f t="shared" si="3"/>
        <v>7.5316624276874915</v>
      </c>
      <c r="U19" s="59">
        <f t="shared" si="4"/>
        <v>6.8652120820591449</v>
      </c>
      <c r="V19" s="59">
        <v>22.41</v>
      </c>
      <c r="W19" s="30">
        <v>-1</v>
      </c>
      <c r="X19" s="61" t="s">
        <v>53</v>
      </c>
      <c r="Y19" s="59">
        <f t="shared" si="7"/>
        <v>1.2012987012987013</v>
      </c>
      <c r="Z19" s="58">
        <v>3.08</v>
      </c>
      <c r="AA19" s="58">
        <v>3.7</v>
      </c>
      <c r="AB19" s="59"/>
      <c r="AC19" s="59"/>
      <c r="AD19" s="59"/>
      <c r="AE19" s="59"/>
      <c r="AF19" s="59"/>
      <c r="AG19" s="59"/>
      <c r="AH19" s="29"/>
      <c r="AI19" s="29"/>
      <c r="AN19" s="31"/>
      <c r="AO19" s="31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</row>
    <row r="20" spans="1:113" x14ac:dyDescent="0.25">
      <c r="A20" s="49">
        <v>19</v>
      </c>
      <c r="B20" s="37" t="s">
        <v>6</v>
      </c>
      <c r="C20" s="37" t="s">
        <v>7</v>
      </c>
      <c r="D20" s="37">
        <v>0.1</v>
      </c>
      <c r="E20" s="33">
        <v>0.8</v>
      </c>
      <c r="F20" s="33">
        <v>0.35</v>
      </c>
      <c r="G20" s="50">
        <v>3.5999999999999997E-2</v>
      </c>
      <c r="H20" s="34">
        <v>1.63</v>
      </c>
      <c r="I20" s="37">
        <v>2</v>
      </c>
      <c r="J20" s="37">
        <v>2.25</v>
      </c>
      <c r="K20" s="37" t="s">
        <v>8</v>
      </c>
      <c r="L20" s="50">
        <v>8.1799999999999998E-2</v>
      </c>
      <c r="M20" s="50">
        <f t="shared" si="0"/>
        <v>0.11451999999999998</v>
      </c>
      <c r="N20" s="37">
        <v>3.13</v>
      </c>
      <c r="O20" s="37">
        <v>3.7</v>
      </c>
      <c r="P20" s="33">
        <f t="shared" si="5"/>
        <v>3.4273499999999997</v>
      </c>
      <c r="Q20" s="33">
        <f t="shared" si="6"/>
        <v>1.3940013633265169</v>
      </c>
      <c r="R20" s="33">
        <f t="shared" si="1"/>
        <v>1.9516019086571235</v>
      </c>
      <c r="S20" s="33">
        <f t="shared" si="2"/>
        <v>6.8372625891285175</v>
      </c>
      <c r="T20" s="33">
        <f t="shared" si="3"/>
        <v>8.0823870861902627</v>
      </c>
      <c r="U20" s="33">
        <f t="shared" si="4"/>
        <v>7.4868025350957277</v>
      </c>
      <c r="V20" s="33">
        <v>2.778</v>
      </c>
      <c r="W20" s="32">
        <v>3.43</v>
      </c>
      <c r="X20" s="72" t="s">
        <v>53</v>
      </c>
      <c r="Y20" s="33">
        <f t="shared" si="7"/>
        <v>1.1821086261980831</v>
      </c>
      <c r="Z20" s="37">
        <v>3.13</v>
      </c>
      <c r="AA20" s="37">
        <v>3.7</v>
      </c>
      <c r="AB20" s="33"/>
      <c r="AC20" s="33"/>
      <c r="AD20" s="33">
        <v>2.778</v>
      </c>
      <c r="AE20" s="33">
        <v>3.43</v>
      </c>
      <c r="AF20" s="33">
        <f t="shared" si="8"/>
        <v>2.2673405240763373</v>
      </c>
      <c r="AG20" s="33">
        <f t="shared" si="9"/>
        <v>2.4261435854614839</v>
      </c>
      <c r="AH20" s="29"/>
      <c r="AI20" s="29"/>
      <c r="AN20" s="31"/>
      <c r="AO20" s="31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</row>
    <row r="21" spans="1:113" x14ac:dyDescent="0.25">
      <c r="A21" s="48">
        <v>21</v>
      </c>
      <c r="B21" s="58" t="s">
        <v>6</v>
      </c>
      <c r="C21" s="58" t="s">
        <v>7</v>
      </c>
      <c r="D21" s="58">
        <v>0.1</v>
      </c>
      <c r="E21" s="59">
        <v>0.8</v>
      </c>
      <c r="F21" s="59">
        <v>0.35</v>
      </c>
      <c r="G21" s="60">
        <v>3.5999999999999997E-2</v>
      </c>
      <c r="H21" s="63">
        <v>1.63</v>
      </c>
      <c r="I21" s="58">
        <v>3</v>
      </c>
      <c r="J21" s="58">
        <v>2.25</v>
      </c>
      <c r="K21" s="58" t="s">
        <v>8</v>
      </c>
      <c r="L21" s="60">
        <v>0.1177</v>
      </c>
      <c r="M21" s="60">
        <f t="shared" si="0"/>
        <v>0.16477999999999998</v>
      </c>
      <c r="N21" s="58">
        <v>2.1800000000000002</v>
      </c>
      <c r="O21" s="58">
        <v>2.5299999999999998</v>
      </c>
      <c r="P21" s="59">
        <f t="shared" si="5"/>
        <v>2.3871000000000002</v>
      </c>
      <c r="Q21" s="59">
        <f t="shared" si="6"/>
        <v>2.0057941376959785</v>
      </c>
      <c r="R21" s="59">
        <f t="shared" si="1"/>
        <v>2.8081117927743695</v>
      </c>
      <c r="S21" s="59">
        <f t="shared" si="2"/>
        <v>2.6466199202868053</v>
      </c>
      <c r="T21" s="59">
        <f t="shared" si="3"/>
        <v>3.0715359625346861</v>
      </c>
      <c r="U21" s="59">
        <f t="shared" si="4"/>
        <v>2.8980488127140518</v>
      </c>
      <c r="V21" s="59">
        <v>10.09</v>
      </c>
      <c r="W21" s="30">
        <v>23.8</v>
      </c>
      <c r="X21" s="61" t="s">
        <v>53</v>
      </c>
      <c r="Y21" s="59">
        <f t="shared" si="7"/>
        <v>1.1605504587155961</v>
      </c>
      <c r="Z21" s="58">
        <v>2.1800000000000002</v>
      </c>
      <c r="AA21" s="58">
        <v>2.5299999999999998</v>
      </c>
      <c r="AB21" s="59"/>
      <c r="AC21" s="59"/>
      <c r="AD21" s="59">
        <v>10.09</v>
      </c>
      <c r="AE21" s="59"/>
      <c r="AF21" s="59">
        <f t="shared" si="8"/>
        <v>2.5206243329697786</v>
      </c>
      <c r="AG21" s="59"/>
      <c r="AH21" s="29"/>
      <c r="AI21" s="29"/>
      <c r="AN21" s="31"/>
      <c r="AO21" s="31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</row>
    <row r="22" spans="1:113" x14ac:dyDescent="0.25">
      <c r="A22" s="48">
        <v>22</v>
      </c>
      <c r="B22" s="58" t="s">
        <v>6</v>
      </c>
      <c r="C22" s="58" t="s">
        <v>7</v>
      </c>
      <c r="D22" s="58">
        <v>0.1</v>
      </c>
      <c r="E22" s="59">
        <v>0.8</v>
      </c>
      <c r="F22" s="59">
        <v>0.35</v>
      </c>
      <c r="G22" s="60">
        <v>3.5999999999999997E-2</v>
      </c>
      <c r="H22" s="63">
        <v>1.63</v>
      </c>
      <c r="I22" s="58">
        <v>3</v>
      </c>
      <c r="J22" s="58">
        <v>2.25</v>
      </c>
      <c r="K22" s="58" t="s">
        <v>8</v>
      </c>
      <c r="L22" s="60">
        <v>9.9500000000000005E-2</v>
      </c>
      <c r="M22" s="60">
        <f t="shared" si="0"/>
        <v>0.13930000000000001</v>
      </c>
      <c r="N22" s="58">
        <v>2.21</v>
      </c>
      <c r="O22" s="58">
        <v>2.56</v>
      </c>
      <c r="P22" s="59">
        <f t="shared" si="5"/>
        <v>2.41995</v>
      </c>
      <c r="Q22" s="59">
        <f t="shared" si="6"/>
        <v>1.695637355146558</v>
      </c>
      <c r="R22" s="59">
        <f t="shared" si="1"/>
        <v>2.373892297205181</v>
      </c>
      <c r="S22" s="59">
        <f t="shared" si="2"/>
        <v>2.918126053767943</v>
      </c>
      <c r="T22" s="59">
        <f t="shared" si="3"/>
        <v>3.3802727138669386</v>
      </c>
      <c r="U22" s="59">
        <f t="shared" si="4"/>
        <v>3.1953480288758982</v>
      </c>
      <c r="V22" s="59">
        <v>3.02</v>
      </c>
      <c r="W22" s="30">
        <v>6.71</v>
      </c>
      <c r="X22" s="61" t="s">
        <v>53</v>
      </c>
      <c r="Y22" s="59">
        <f t="shared" si="7"/>
        <v>1.158371040723982</v>
      </c>
      <c r="Z22" s="58">
        <v>2.21</v>
      </c>
      <c r="AA22" s="58">
        <v>2.56</v>
      </c>
      <c r="AB22" s="59"/>
      <c r="AC22" s="59"/>
      <c r="AD22" s="59">
        <v>3.02</v>
      </c>
      <c r="AE22" s="59">
        <v>6.71</v>
      </c>
      <c r="AF22" s="59">
        <f t="shared" si="8"/>
        <v>2.7122616729800928</v>
      </c>
      <c r="AG22" s="59">
        <f t="shared" si="9"/>
        <v>2.5804805917490969</v>
      </c>
      <c r="AH22" s="29"/>
      <c r="AI22" s="29"/>
      <c r="AN22" s="31"/>
      <c r="AO22" s="31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</row>
    <row r="23" spans="1:113" x14ac:dyDescent="0.25">
      <c r="A23" s="48">
        <v>23</v>
      </c>
      <c r="B23" s="58" t="s">
        <v>6</v>
      </c>
      <c r="C23" s="58" t="s">
        <v>7</v>
      </c>
      <c r="D23" s="58">
        <v>0.1</v>
      </c>
      <c r="E23" s="59">
        <v>0.8</v>
      </c>
      <c r="F23" s="59">
        <v>0.35</v>
      </c>
      <c r="G23" s="60">
        <v>3.5999999999999997E-2</v>
      </c>
      <c r="H23" s="63">
        <v>1.63</v>
      </c>
      <c r="I23" s="58">
        <v>3</v>
      </c>
      <c r="J23" s="58">
        <v>2.25</v>
      </c>
      <c r="K23" s="58" t="s">
        <v>8</v>
      </c>
      <c r="L23" s="60">
        <v>8.5800000000000001E-2</v>
      </c>
      <c r="M23" s="60">
        <f t="shared" si="0"/>
        <v>0.12011999999999999</v>
      </c>
      <c r="N23" s="58">
        <v>2.19</v>
      </c>
      <c r="O23" s="58">
        <v>2.5299999999999998</v>
      </c>
      <c r="P23" s="59">
        <f t="shared" si="5"/>
        <v>2.39805</v>
      </c>
      <c r="Q23" s="59">
        <f t="shared" si="6"/>
        <v>1.4621676891615545</v>
      </c>
      <c r="R23" s="59">
        <f t="shared" si="1"/>
        <v>2.0470347648261762</v>
      </c>
      <c r="S23" s="59">
        <f t="shared" si="2"/>
        <v>3.1140371240107161</v>
      </c>
      <c r="T23" s="59">
        <f t="shared" si="3"/>
        <v>3.5974949423502789</v>
      </c>
      <c r="U23" s="59">
        <f t="shared" si="4"/>
        <v>3.4098706507917336</v>
      </c>
      <c r="V23" s="59">
        <v>1.47</v>
      </c>
      <c r="W23" s="30">
        <v>3.09</v>
      </c>
      <c r="X23" s="61" t="s">
        <v>53</v>
      </c>
      <c r="Y23" s="59">
        <f t="shared" si="7"/>
        <v>1.1552511415525113</v>
      </c>
      <c r="Z23" s="58">
        <v>2.19</v>
      </c>
      <c r="AA23" s="58">
        <v>2.5299999999999998</v>
      </c>
      <c r="AB23" s="59"/>
      <c r="AC23" s="59"/>
      <c r="AD23" s="59">
        <v>1.47</v>
      </c>
      <c r="AE23" s="59">
        <v>3.09</v>
      </c>
      <c r="AF23" s="59">
        <f t="shared" si="8"/>
        <v>2.701056792224811</v>
      </c>
      <c r="AG23" s="59">
        <f t="shared" si="9"/>
        <v>2.5984694322985531</v>
      </c>
      <c r="AH23" s="29"/>
      <c r="AI23" s="29"/>
      <c r="AN23" s="31"/>
      <c r="AO23" s="31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</row>
    <row r="24" spans="1:113" x14ac:dyDescent="0.25">
      <c r="A24" s="48">
        <v>24</v>
      </c>
      <c r="B24" s="58" t="s">
        <v>6</v>
      </c>
      <c r="C24" s="58" t="s">
        <v>7</v>
      </c>
      <c r="D24" s="58">
        <v>0.1</v>
      </c>
      <c r="E24" s="59">
        <v>0.8</v>
      </c>
      <c r="F24" s="59">
        <v>0.35</v>
      </c>
      <c r="G24" s="60">
        <v>3.5999999999999997E-2</v>
      </c>
      <c r="H24" s="63">
        <v>1.63</v>
      </c>
      <c r="I24" s="58">
        <v>3</v>
      </c>
      <c r="J24" s="58">
        <v>2.25</v>
      </c>
      <c r="K24" s="58" t="s">
        <v>8</v>
      </c>
      <c r="L24" s="60">
        <v>0.1085</v>
      </c>
      <c r="M24" s="60">
        <f t="shared" si="0"/>
        <v>0.15189999999999998</v>
      </c>
      <c r="N24" s="58">
        <v>2.19</v>
      </c>
      <c r="O24" s="58">
        <v>2.5299999999999998</v>
      </c>
      <c r="P24" s="59">
        <f t="shared" si="5"/>
        <v>2.39805</v>
      </c>
      <c r="Q24" s="59">
        <f t="shared" si="6"/>
        <v>1.8490115882753924</v>
      </c>
      <c r="R24" s="59">
        <f t="shared" si="1"/>
        <v>2.5886162235855488</v>
      </c>
      <c r="S24" s="59">
        <f t="shared" si="2"/>
        <v>2.7691887623969174</v>
      </c>
      <c r="T24" s="59">
        <f t="shared" si="3"/>
        <v>3.1991084789334248</v>
      </c>
      <c r="U24" s="59">
        <f t="shared" si="4"/>
        <v>3.0322616948246242</v>
      </c>
      <c r="V24" s="59">
        <v>4.8899999999999997</v>
      </c>
      <c r="W24" s="30">
        <v>9.16</v>
      </c>
      <c r="X24" s="61" t="s">
        <v>53</v>
      </c>
      <c r="Y24" s="59">
        <f t="shared" si="7"/>
        <v>1.1552511415525113</v>
      </c>
      <c r="Z24" s="58">
        <v>2.19</v>
      </c>
      <c r="AA24" s="58">
        <v>2.5299999999999998</v>
      </c>
      <c r="AB24" s="59"/>
      <c r="AC24" s="59"/>
      <c r="AD24" s="59">
        <v>4.8899999999999997</v>
      </c>
      <c r="AE24" s="59">
        <v>9.16</v>
      </c>
      <c r="AF24" s="59">
        <f t="shared" si="8"/>
        <v>2.6858259227728323</v>
      </c>
      <c r="AG24" s="59">
        <f t="shared" si="9"/>
        <v>2.6440682656406911</v>
      </c>
      <c r="AH24" s="29"/>
      <c r="AI24" s="29"/>
      <c r="AN24" s="31"/>
      <c r="AO24" s="31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</row>
    <row r="25" spans="1:113" x14ac:dyDescent="0.25">
      <c r="A25" s="48">
        <v>25</v>
      </c>
      <c r="B25" s="58" t="s">
        <v>6</v>
      </c>
      <c r="C25" s="58" t="s">
        <v>7</v>
      </c>
      <c r="D25" s="58">
        <v>0.1</v>
      </c>
      <c r="E25" s="59">
        <v>0.8</v>
      </c>
      <c r="F25" s="59">
        <v>0.35</v>
      </c>
      <c r="G25" s="60">
        <v>3.5999999999999997E-2</v>
      </c>
      <c r="H25" s="63">
        <v>1.63</v>
      </c>
      <c r="I25" s="58">
        <v>3</v>
      </c>
      <c r="J25" s="58">
        <v>2.25</v>
      </c>
      <c r="K25" s="58" t="s">
        <v>8</v>
      </c>
      <c r="L25" s="60">
        <v>7.0499999999999993E-2</v>
      </c>
      <c r="M25" s="60">
        <f t="shared" si="0"/>
        <v>9.8699999999999982E-2</v>
      </c>
      <c r="N25" s="58">
        <v>2.17</v>
      </c>
      <c r="O25" s="58">
        <v>2.5299999999999998</v>
      </c>
      <c r="P25" s="59">
        <f t="shared" si="5"/>
        <v>2.37615</v>
      </c>
      <c r="Q25" s="59">
        <f t="shared" si="6"/>
        <v>1.2014314928425358</v>
      </c>
      <c r="R25" s="59">
        <f t="shared" si="1"/>
        <v>1.6820040899795501</v>
      </c>
      <c r="S25" s="59">
        <f t="shared" si="2"/>
        <v>3.4039916817882929</v>
      </c>
      <c r="T25" s="59">
        <f t="shared" si="3"/>
        <v>3.968709195817687</v>
      </c>
      <c r="U25" s="59">
        <f t="shared" si="4"/>
        <v>3.7273708915581816</v>
      </c>
      <c r="V25" s="59">
        <v>0.8</v>
      </c>
      <c r="W25" s="30">
        <v>1.88</v>
      </c>
      <c r="X25" s="61" t="s">
        <v>53</v>
      </c>
      <c r="Y25" s="59">
        <f t="shared" si="7"/>
        <v>1.1658986175115207</v>
      </c>
      <c r="Z25" s="58">
        <v>2.17</v>
      </c>
      <c r="AA25" s="58">
        <v>2.5299999999999998</v>
      </c>
      <c r="AB25" s="59"/>
      <c r="AC25" s="59"/>
      <c r="AD25" s="59"/>
      <c r="AE25" s="59">
        <v>1.88</v>
      </c>
      <c r="AF25" s="59"/>
      <c r="AG25" s="59">
        <f t="shared" si="9"/>
        <v>2.3581942030319176</v>
      </c>
      <c r="AH25" s="29"/>
      <c r="AI25" s="29"/>
      <c r="AN25" s="31"/>
      <c r="AO25" s="31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</row>
    <row r="26" spans="1:113" x14ac:dyDescent="0.25">
      <c r="A26" s="48">
        <v>26</v>
      </c>
      <c r="B26" s="58" t="s">
        <v>6</v>
      </c>
      <c r="C26" s="58" t="s">
        <v>7</v>
      </c>
      <c r="D26" s="58">
        <v>0.1</v>
      </c>
      <c r="E26" s="59">
        <v>0.8</v>
      </c>
      <c r="F26" s="59">
        <v>0.35</v>
      </c>
      <c r="G26" s="60">
        <v>3.5999999999999997E-2</v>
      </c>
      <c r="H26" s="63">
        <v>1.63</v>
      </c>
      <c r="I26" s="58">
        <v>3</v>
      </c>
      <c r="J26" s="58">
        <v>2.25</v>
      </c>
      <c r="K26" s="58" t="s">
        <v>8</v>
      </c>
      <c r="L26" s="60">
        <v>0.1173</v>
      </c>
      <c r="M26" s="60">
        <f t="shared" si="0"/>
        <v>0.16422</v>
      </c>
      <c r="N26" s="58">
        <v>2.65</v>
      </c>
      <c r="O26" s="58">
        <v>3.17</v>
      </c>
      <c r="P26" s="59">
        <f t="shared" si="5"/>
        <v>2.9017499999999998</v>
      </c>
      <c r="Q26" s="59">
        <f t="shared" si="6"/>
        <v>1.9989775051124747</v>
      </c>
      <c r="R26" s="59">
        <f t="shared" si="1"/>
        <v>2.7985685071574649</v>
      </c>
      <c r="S26" s="59">
        <f t="shared" si="2"/>
        <v>3.22270225284467</v>
      </c>
      <c r="T26" s="59">
        <f t="shared" si="3"/>
        <v>3.8550815628368316</v>
      </c>
      <c r="U26" s="59">
        <f t="shared" si="4"/>
        <v>3.5288589668649135</v>
      </c>
      <c r="V26" s="59">
        <v>14.4</v>
      </c>
      <c r="W26" s="30">
        <v>29.07</v>
      </c>
      <c r="X26" s="61" t="s">
        <v>53</v>
      </c>
      <c r="Y26" s="59">
        <f t="shared" si="7"/>
        <v>1.1962264150943396</v>
      </c>
      <c r="Z26" s="58">
        <v>2.65</v>
      </c>
      <c r="AA26" s="58">
        <v>3.17</v>
      </c>
      <c r="AB26" s="59"/>
      <c r="AC26" s="59"/>
      <c r="AD26" s="59">
        <v>14.4</v>
      </c>
      <c r="AE26" s="59"/>
      <c r="AF26" s="59">
        <f t="shared" si="8"/>
        <v>2.3395665776015653</v>
      </c>
      <c r="AG26" s="59"/>
      <c r="AH26" s="29"/>
      <c r="AI26" s="29"/>
      <c r="AN26" s="31"/>
      <c r="AO26" s="31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</row>
    <row r="27" spans="1:113" x14ac:dyDescent="0.25">
      <c r="A27" s="48">
        <v>27</v>
      </c>
      <c r="B27" s="58" t="s">
        <v>6</v>
      </c>
      <c r="C27" s="58" t="s">
        <v>7</v>
      </c>
      <c r="D27" s="58">
        <v>0.1</v>
      </c>
      <c r="E27" s="59">
        <v>0.8</v>
      </c>
      <c r="F27" s="59">
        <v>0.35</v>
      </c>
      <c r="G27" s="60">
        <v>3.5999999999999997E-2</v>
      </c>
      <c r="H27" s="63">
        <v>1.63</v>
      </c>
      <c r="I27" s="58">
        <v>3</v>
      </c>
      <c r="J27" s="58">
        <v>2.25</v>
      </c>
      <c r="K27" s="58" t="s">
        <v>8</v>
      </c>
      <c r="L27" s="60">
        <v>9.9599999999999994E-2</v>
      </c>
      <c r="M27" s="60">
        <f t="shared" si="0"/>
        <v>0.13943999999999998</v>
      </c>
      <c r="N27" s="58">
        <v>2.66</v>
      </c>
      <c r="O27" s="58">
        <v>3.08</v>
      </c>
      <c r="P27" s="59">
        <f t="shared" si="5"/>
        <v>2.9127000000000001</v>
      </c>
      <c r="Q27" s="59">
        <f t="shared" si="6"/>
        <v>1.6973415132924337</v>
      </c>
      <c r="R27" s="59">
        <f t="shared" si="1"/>
        <v>2.3762781186094069</v>
      </c>
      <c r="S27" s="59">
        <f t="shared" si="2"/>
        <v>3.5105509638082517</v>
      </c>
      <c r="T27" s="59">
        <f t="shared" si="3"/>
        <v>4.0648484844095538</v>
      </c>
      <c r="U27" s="59">
        <f t="shared" si="4"/>
        <v>3.8440533053700352</v>
      </c>
      <c r="V27" s="59">
        <v>4.82</v>
      </c>
      <c r="W27" s="30">
        <v>7.46</v>
      </c>
      <c r="X27" s="61" t="s">
        <v>53</v>
      </c>
      <c r="Y27" s="59">
        <f t="shared" si="7"/>
        <v>1.1578947368421053</v>
      </c>
      <c r="Z27" s="58">
        <v>2.66</v>
      </c>
      <c r="AA27" s="58">
        <v>3.08</v>
      </c>
      <c r="AB27" s="59"/>
      <c r="AC27" s="59"/>
      <c r="AD27" s="59">
        <v>4.82</v>
      </c>
      <c r="AE27" s="59">
        <v>7.46</v>
      </c>
      <c r="AF27" s="59">
        <f t="shared" si="8"/>
        <v>2.4726339366945793</v>
      </c>
      <c r="AG27" s="59">
        <f t="shared" si="9"/>
        <v>2.528911278039832</v>
      </c>
      <c r="AH27" s="29"/>
      <c r="AI27" s="29"/>
      <c r="AN27" s="31"/>
      <c r="AO27" s="31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</row>
    <row r="28" spans="1:113" x14ac:dyDescent="0.25">
      <c r="A28" s="48">
        <v>28</v>
      </c>
      <c r="B28" s="58" t="s">
        <v>6</v>
      </c>
      <c r="C28" s="58" t="s">
        <v>7</v>
      </c>
      <c r="D28" s="58">
        <v>0.1</v>
      </c>
      <c r="E28" s="59">
        <v>0.8</v>
      </c>
      <c r="F28" s="59">
        <v>0.35</v>
      </c>
      <c r="G28" s="60">
        <v>3.5999999999999997E-2</v>
      </c>
      <c r="H28" s="63">
        <v>1.63</v>
      </c>
      <c r="I28" s="58">
        <v>3</v>
      </c>
      <c r="J28" s="58">
        <v>2.25</v>
      </c>
      <c r="K28" s="58" t="s">
        <v>8</v>
      </c>
      <c r="L28" s="60">
        <v>8.4400000000000003E-2</v>
      </c>
      <c r="M28" s="60">
        <f t="shared" si="0"/>
        <v>0.11816</v>
      </c>
      <c r="N28" s="58">
        <v>2.67</v>
      </c>
      <c r="O28" s="58">
        <v>3.08</v>
      </c>
      <c r="P28" s="59">
        <f t="shared" si="5"/>
        <v>2.9236499999999999</v>
      </c>
      <c r="Q28" s="59">
        <f t="shared" si="6"/>
        <v>1.4383094751192913</v>
      </c>
      <c r="R28" s="59">
        <f t="shared" si="1"/>
        <v>2.0136332651670079</v>
      </c>
      <c r="S28" s="59">
        <f t="shared" si="2"/>
        <v>3.8279244070385414</v>
      </c>
      <c r="T28" s="59">
        <f t="shared" si="3"/>
        <v>4.4157330238497039</v>
      </c>
      <c r="U28" s="59">
        <f t="shared" si="4"/>
        <v>4.1915772257072028</v>
      </c>
      <c r="V28" s="59">
        <v>0.78</v>
      </c>
      <c r="W28" s="30">
        <v>1.47</v>
      </c>
      <c r="X28" s="61" t="s">
        <v>53</v>
      </c>
      <c r="Y28" s="59">
        <f t="shared" si="7"/>
        <v>1.1535580524344571</v>
      </c>
      <c r="Z28" s="58">
        <v>2.67</v>
      </c>
      <c r="AA28" s="58">
        <v>3.08</v>
      </c>
      <c r="AB28" s="59"/>
      <c r="AC28" s="59"/>
      <c r="AD28" s="59"/>
      <c r="AE28" s="59">
        <v>1.47</v>
      </c>
      <c r="AF28" s="59"/>
      <c r="AG28" s="59">
        <f t="shared" si="9"/>
        <v>2.9655209739803272</v>
      </c>
      <c r="AH28" s="29"/>
      <c r="AI28" s="29"/>
      <c r="AN28" s="31"/>
      <c r="AO28" s="31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</row>
    <row r="29" spans="1:113" x14ac:dyDescent="0.25">
      <c r="A29" s="48">
        <v>29</v>
      </c>
      <c r="B29" s="58" t="s">
        <v>6</v>
      </c>
      <c r="C29" s="58" t="s">
        <v>7</v>
      </c>
      <c r="D29" s="58">
        <v>0.1</v>
      </c>
      <c r="E29" s="59">
        <v>0.8</v>
      </c>
      <c r="F29" s="59">
        <v>0.35</v>
      </c>
      <c r="G29" s="60">
        <v>3.5999999999999997E-2</v>
      </c>
      <c r="H29" s="63">
        <v>1.63</v>
      </c>
      <c r="I29" s="58">
        <v>3</v>
      </c>
      <c r="J29" s="58">
        <v>2.25</v>
      </c>
      <c r="K29" s="58" t="s">
        <v>8</v>
      </c>
      <c r="L29" s="60">
        <v>9.1999999999999998E-2</v>
      </c>
      <c r="M29" s="60">
        <f t="shared" si="0"/>
        <v>0.1288</v>
      </c>
      <c r="N29" s="58">
        <v>2.65</v>
      </c>
      <c r="O29" s="58">
        <v>3.13</v>
      </c>
      <c r="P29" s="59">
        <f t="shared" si="5"/>
        <v>2.9017499999999998</v>
      </c>
      <c r="Q29" s="59">
        <f t="shared" si="6"/>
        <v>1.5678254942058625</v>
      </c>
      <c r="R29" s="59">
        <f t="shared" si="1"/>
        <v>2.1949556918882074</v>
      </c>
      <c r="S29" s="59">
        <f t="shared" si="2"/>
        <v>3.6389431856481207</v>
      </c>
      <c r="T29" s="59">
        <f t="shared" si="3"/>
        <v>4.2980725173881567</v>
      </c>
      <c r="U29" s="59">
        <f t="shared" si="4"/>
        <v>3.9846427882846922</v>
      </c>
      <c r="V29" s="59">
        <v>1.94</v>
      </c>
      <c r="W29" s="30">
        <v>2.35</v>
      </c>
      <c r="X29" s="61" t="s">
        <v>53</v>
      </c>
      <c r="Y29" s="59">
        <f t="shared" si="7"/>
        <v>1.1811320754716981</v>
      </c>
      <c r="Z29" s="58">
        <v>2.65</v>
      </c>
      <c r="AA29" s="58">
        <v>3.13</v>
      </c>
      <c r="AB29" s="59"/>
      <c r="AC29" s="59"/>
      <c r="AD29" s="59">
        <v>1.94</v>
      </c>
      <c r="AE29" s="59">
        <v>2.35</v>
      </c>
      <c r="AF29" s="59">
        <f t="shared" si="8"/>
        <v>2.7399168057044396</v>
      </c>
      <c r="AG29" s="59">
        <f t="shared" si="9"/>
        <v>2.9430407480498619</v>
      </c>
      <c r="AH29" s="29"/>
      <c r="AI29" s="29"/>
      <c r="AN29" s="31"/>
      <c r="AO29" s="31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</row>
    <row r="30" spans="1:113" x14ac:dyDescent="0.25">
      <c r="A30" s="48">
        <v>30</v>
      </c>
      <c r="B30" s="58" t="s">
        <v>6</v>
      </c>
      <c r="C30" s="58" t="s">
        <v>7</v>
      </c>
      <c r="D30" s="58">
        <v>0.1</v>
      </c>
      <c r="E30" s="59">
        <v>0.8</v>
      </c>
      <c r="F30" s="59">
        <v>0.35</v>
      </c>
      <c r="G30" s="60">
        <v>3.5999999999999997E-2</v>
      </c>
      <c r="H30" s="63">
        <v>1.63</v>
      </c>
      <c r="I30" s="58">
        <v>3</v>
      </c>
      <c r="J30" s="58">
        <v>2.25</v>
      </c>
      <c r="K30" s="58" t="s">
        <v>8</v>
      </c>
      <c r="L30" s="60">
        <v>0.10589999999999999</v>
      </c>
      <c r="M30" s="60">
        <f t="shared" si="0"/>
        <v>0.14825999999999998</v>
      </c>
      <c r="N30" s="58">
        <v>2.67</v>
      </c>
      <c r="O30" s="58">
        <v>3.08</v>
      </c>
      <c r="P30" s="59">
        <f t="shared" si="5"/>
        <v>2.9236499999999999</v>
      </c>
      <c r="Q30" s="59">
        <f t="shared" si="6"/>
        <v>1.8047034764826178</v>
      </c>
      <c r="R30" s="59">
        <f t="shared" si="1"/>
        <v>2.5265848670756648</v>
      </c>
      <c r="S30" s="59">
        <f t="shared" si="2"/>
        <v>3.4173274578545949</v>
      </c>
      <c r="T30" s="59">
        <f t="shared" si="3"/>
        <v>3.9420856068135399</v>
      </c>
      <c r="U30" s="59">
        <f t="shared" si="4"/>
        <v>3.7419735663507812</v>
      </c>
      <c r="V30" s="59">
        <v>4.75</v>
      </c>
      <c r="W30" s="30">
        <v>11.39</v>
      </c>
      <c r="X30" s="61" t="s">
        <v>53</v>
      </c>
      <c r="Y30" s="59">
        <f t="shared" si="7"/>
        <v>1.1535580524344571</v>
      </c>
      <c r="Z30" s="58">
        <v>2.67</v>
      </c>
      <c r="AA30" s="58">
        <v>3.08</v>
      </c>
      <c r="AB30" s="59"/>
      <c r="AC30" s="59"/>
      <c r="AD30" s="59">
        <v>4.75</v>
      </c>
      <c r="AE30" s="59">
        <v>11.39</v>
      </c>
      <c r="AF30" s="59">
        <f t="shared" si="8"/>
        <v>2.6367389400353018</v>
      </c>
      <c r="AG30" s="59">
        <f t="shared" si="9"/>
        <v>2.4706614309608819</v>
      </c>
      <c r="AH30" s="29"/>
      <c r="AI30" s="29"/>
      <c r="AN30" s="31"/>
      <c r="AO30" s="31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</row>
    <row r="31" spans="1:113" x14ac:dyDescent="0.25">
      <c r="A31" s="48">
        <v>31</v>
      </c>
      <c r="B31" s="58" t="s">
        <v>6</v>
      </c>
      <c r="C31" s="58" t="s">
        <v>7</v>
      </c>
      <c r="D31" s="58">
        <v>0.1</v>
      </c>
      <c r="E31" s="59">
        <v>0.8</v>
      </c>
      <c r="F31" s="59">
        <v>0.35</v>
      </c>
      <c r="G31" s="60">
        <v>3.5999999999999997E-2</v>
      </c>
      <c r="H31" s="63">
        <v>1.63</v>
      </c>
      <c r="I31" s="58">
        <v>3</v>
      </c>
      <c r="J31" s="58">
        <v>2.25</v>
      </c>
      <c r="K31" s="58" t="s">
        <v>8</v>
      </c>
      <c r="L31" s="60">
        <v>0.11600000000000001</v>
      </c>
      <c r="M31" s="60">
        <f t="shared" si="0"/>
        <v>0.16239999999999999</v>
      </c>
      <c r="N31" s="58">
        <v>3.08</v>
      </c>
      <c r="O31" s="58">
        <v>3.57</v>
      </c>
      <c r="P31" s="59">
        <f t="shared" si="5"/>
        <v>3.3725999999999998</v>
      </c>
      <c r="Q31" s="59">
        <f t="shared" si="6"/>
        <v>1.9768234492160877</v>
      </c>
      <c r="R31" s="59">
        <f t="shared" si="1"/>
        <v>2.7675528289025224</v>
      </c>
      <c r="S31" s="59">
        <f t="shared" si="2"/>
        <v>3.7665612722465802</v>
      </c>
      <c r="T31" s="59">
        <f t="shared" si="3"/>
        <v>4.3657869291948996</v>
      </c>
      <c r="U31" s="59">
        <f t="shared" si="4"/>
        <v>4.1243845931100047</v>
      </c>
      <c r="V31" s="59">
        <v>10.26</v>
      </c>
      <c r="W31" s="30">
        <v>17.350000000000001</v>
      </c>
      <c r="X31" s="61" t="s">
        <v>53</v>
      </c>
      <c r="Y31" s="59">
        <f t="shared" si="7"/>
        <v>1.1590909090909089</v>
      </c>
      <c r="Z31" s="58">
        <v>3.08</v>
      </c>
      <c r="AA31" s="58">
        <v>3.57</v>
      </c>
      <c r="AB31" s="59"/>
      <c r="AC31" s="59"/>
      <c r="AD31" s="59">
        <v>10.26</v>
      </c>
      <c r="AE31" s="59">
        <v>17.350000000000001</v>
      </c>
      <c r="AF31" s="59">
        <f t="shared" si="8"/>
        <v>2.4759302841477946</v>
      </c>
      <c r="AG31" s="59">
        <f t="shared" si="9"/>
        <v>2.4878266383215877</v>
      </c>
      <c r="AH31" s="29"/>
      <c r="AI31" s="29"/>
      <c r="AN31" s="31"/>
      <c r="AO31" s="31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</row>
    <row r="32" spans="1:113" x14ac:dyDescent="0.25">
      <c r="A32" s="48">
        <v>32</v>
      </c>
      <c r="B32" s="58" t="s">
        <v>6</v>
      </c>
      <c r="C32" s="58" t="s">
        <v>7</v>
      </c>
      <c r="D32" s="58">
        <v>0.1</v>
      </c>
      <c r="E32" s="59">
        <v>0.8</v>
      </c>
      <c r="F32" s="59">
        <v>0.35</v>
      </c>
      <c r="G32" s="60">
        <v>3.5999999999999997E-2</v>
      </c>
      <c r="H32" s="63">
        <v>1.63</v>
      </c>
      <c r="I32" s="58">
        <v>3</v>
      </c>
      <c r="J32" s="58">
        <v>2.25</v>
      </c>
      <c r="K32" s="58" t="s">
        <v>8</v>
      </c>
      <c r="L32" s="60">
        <v>0.1051</v>
      </c>
      <c r="M32" s="60">
        <f t="shared" si="0"/>
        <v>0.14713999999999999</v>
      </c>
      <c r="N32" s="58">
        <v>3.12</v>
      </c>
      <c r="O32" s="58">
        <v>3.51</v>
      </c>
      <c r="P32" s="59">
        <f t="shared" si="5"/>
        <v>3.4163999999999999</v>
      </c>
      <c r="Q32" s="59">
        <f t="shared" si="6"/>
        <v>1.7910702113156105</v>
      </c>
      <c r="R32" s="59">
        <f t="shared" si="1"/>
        <v>2.5074982958418546</v>
      </c>
      <c r="S32" s="59">
        <f t="shared" si="2"/>
        <v>4.0084507389883353</v>
      </c>
      <c r="T32" s="59">
        <f t="shared" si="3"/>
        <v>4.5095070813618774</v>
      </c>
      <c r="U32" s="59">
        <f t="shared" si="4"/>
        <v>4.3892535591922268</v>
      </c>
      <c r="V32" s="59">
        <v>4.43</v>
      </c>
      <c r="W32" s="30">
        <v>8.6999999999999993</v>
      </c>
      <c r="X32" s="61" t="s">
        <v>53</v>
      </c>
      <c r="Y32" s="59">
        <f t="shared" si="7"/>
        <v>1.125</v>
      </c>
      <c r="Z32" s="58">
        <v>3.12</v>
      </c>
      <c r="AA32" s="58">
        <v>3.51</v>
      </c>
      <c r="AB32" s="59"/>
      <c r="AC32" s="59"/>
      <c r="AD32" s="59">
        <v>4.43</v>
      </c>
      <c r="AE32" s="59">
        <v>8.6999999999999993</v>
      </c>
      <c r="AF32" s="59">
        <f t="shared" si="8"/>
        <v>2.6535780469753609</v>
      </c>
      <c r="AG32" s="59">
        <f t="shared" si="9"/>
        <v>2.5877414706847852</v>
      </c>
      <c r="AH32" s="29"/>
      <c r="AI32" s="29"/>
      <c r="AN32" s="31"/>
      <c r="AO32" s="31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</row>
    <row r="33" spans="1:113" x14ac:dyDescent="0.25">
      <c r="A33" s="48">
        <v>33</v>
      </c>
      <c r="B33" s="58" t="s">
        <v>6</v>
      </c>
      <c r="C33" s="58" t="s">
        <v>7</v>
      </c>
      <c r="D33" s="58">
        <v>0.1</v>
      </c>
      <c r="E33" s="59">
        <v>0.8</v>
      </c>
      <c r="F33" s="59">
        <v>0.35</v>
      </c>
      <c r="G33" s="60">
        <v>3.5999999999999997E-2</v>
      </c>
      <c r="H33" s="63">
        <v>1.63</v>
      </c>
      <c r="I33" s="58">
        <v>3</v>
      </c>
      <c r="J33" s="58">
        <v>2.25</v>
      </c>
      <c r="K33" s="58" t="s">
        <v>8</v>
      </c>
      <c r="L33" s="60">
        <v>9.5000000000000001E-2</v>
      </c>
      <c r="M33" s="60">
        <f t="shared" si="0"/>
        <v>0.13299999999999998</v>
      </c>
      <c r="N33" s="58">
        <v>3.18</v>
      </c>
      <c r="O33" s="58">
        <v>3.57</v>
      </c>
      <c r="P33" s="59">
        <f t="shared" si="5"/>
        <v>3.4821</v>
      </c>
      <c r="Q33" s="59">
        <f t="shared" si="6"/>
        <v>1.6189502385821408</v>
      </c>
      <c r="R33" s="59">
        <f t="shared" si="1"/>
        <v>2.2665303340149965</v>
      </c>
      <c r="S33" s="59">
        <f t="shared" si="2"/>
        <v>4.2972303279762665</v>
      </c>
      <c r="T33" s="59">
        <f t="shared" si="3"/>
        <v>4.8242491417846765</v>
      </c>
      <c r="U33" s="59">
        <f t="shared" si="4"/>
        <v>4.7054672091340111</v>
      </c>
      <c r="V33" s="59">
        <v>2.75</v>
      </c>
      <c r="W33" s="30">
        <v>2.66</v>
      </c>
      <c r="X33" s="61" t="s">
        <v>53</v>
      </c>
      <c r="Y33" s="59">
        <f t="shared" si="7"/>
        <v>1.1226415094339621</v>
      </c>
      <c r="Z33" s="58">
        <v>3.18</v>
      </c>
      <c r="AA33" s="58">
        <v>3.57</v>
      </c>
      <c r="AB33" s="59"/>
      <c r="AC33" s="59"/>
      <c r="AD33" s="59">
        <v>2.75</v>
      </c>
      <c r="AE33" s="59">
        <v>2.66</v>
      </c>
      <c r="AF33" s="59">
        <f t="shared" si="8"/>
        <v>2.6385599210805526</v>
      </c>
      <c r="AG33" s="59">
        <f t="shared" si="9"/>
        <v>2.9646218030365183</v>
      </c>
      <c r="AH33" s="29"/>
      <c r="AI33" s="29"/>
      <c r="AN33" s="31"/>
      <c r="AO33" s="31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</row>
    <row r="34" spans="1:113" x14ac:dyDescent="0.25">
      <c r="A34" s="49">
        <v>34</v>
      </c>
      <c r="B34" s="37" t="s">
        <v>6</v>
      </c>
      <c r="C34" s="37" t="s">
        <v>7</v>
      </c>
      <c r="D34" s="37">
        <v>0.1</v>
      </c>
      <c r="E34" s="33">
        <v>0.8</v>
      </c>
      <c r="F34" s="33">
        <v>0.35</v>
      </c>
      <c r="G34" s="50">
        <v>3.5999999999999997E-2</v>
      </c>
      <c r="H34" s="34">
        <v>1.63</v>
      </c>
      <c r="I34" s="37">
        <v>3</v>
      </c>
      <c r="J34" s="37">
        <v>2.25</v>
      </c>
      <c r="K34" s="37" t="s">
        <v>8</v>
      </c>
      <c r="L34" s="50">
        <v>8.3000000000000004E-2</v>
      </c>
      <c r="M34" s="50">
        <f t="shared" si="0"/>
        <v>0.1162</v>
      </c>
      <c r="N34" s="37">
        <v>3.14</v>
      </c>
      <c r="O34" s="37">
        <v>3.57</v>
      </c>
      <c r="P34" s="33">
        <f t="shared" si="5"/>
        <v>3.4382999999999999</v>
      </c>
      <c r="Q34" s="33">
        <f t="shared" si="6"/>
        <v>1.4144512610770283</v>
      </c>
      <c r="R34" s="33">
        <f t="shared" si="1"/>
        <v>1.9802317655078394</v>
      </c>
      <c r="S34" s="33">
        <f t="shared" si="2"/>
        <v>4.5395616313900327</v>
      </c>
      <c r="T34" s="33">
        <f t="shared" si="3"/>
        <v>5.1612213452428071</v>
      </c>
      <c r="U34" s="33">
        <f t="shared" si="4"/>
        <v>4.970819986372085</v>
      </c>
      <c r="V34" s="33">
        <v>1.36</v>
      </c>
      <c r="W34" s="32">
        <v>1.76</v>
      </c>
      <c r="X34" s="72" t="s">
        <v>53</v>
      </c>
      <c r="Y34" s="33">
        <f t="shared" si="7"/>
        <v>1.1369426751592355</v>
      </c>
      <c r="Z34" s="37">
        <v>3.14</v>
      </c>
      <c r="AA34" s="37">
        <v>3.57</v>
      </c>
      <c r="AB34" s="33"/>
      <c r="AC34" s="33"/>
      <c r="AD34" s="33">
        <v>1.36</v>
      </c>
      <c r="AE34" s="33">
        <v>1.76</v>
      </c>
      <c r="AF34" s="33">
        <f t="shared" si="8"/>
        <v>2.6538734246297944</v>
      </c>
      <c r="AG34" s="33">
        <f t="shared" si="9"/>
        <v>2.8131803752558726</v>
      </c>
      <c r="AH34" s="29"/>
      <c r="AI34" s="29"/>
      <c r="AN34" s="31"/>
      <c r="AO34" s="31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</row>
    <row r="35" spans="1:113" x14ac:dyDescent="0.25">
      <c r="A35" s="48">
        <v>35</v>
      </c>
      <c r="B35" s="58" t="s">
        <v>6</v>
      </c>
      <c r="C35" s="58" t="s">
        <v>7</v>
      </c>
      <c r="D35" s="58">
        <v>0.1</v>
      </c>
      <c r="E35" s="59">
        <v>0.8</v>
      </c>
      <c r="F35" s="59">
        <v>0.35</v>
      </c>
      <c r="G35" s="60">
        <v>3.5999999999999997E-2</v>
      </c>
      <c r="H35" s="63">
        <v>1.615</v>
      </c>
      <c r="I35" s="58">
        <v>3</v>
      </c>
      <c r="J35" s="58">
        <v>1.25</v>
      </c>
      <c r="K35" s="58" t="s">
        <v>8</v>
      </c>
      <c r="L35" s="60">
        <v>0.10979999999999999</v>
      </c>
      <c r="M35" s="60">
        <f t="shared" si="0"/>
        <v>0.15372</v>
      </c>
      <c r="N35" s="58">
        <v>2.2000000000000002</v>
      </c>
      <c r="O35" s="58">
        <v>2.5299999999999998</v>
      </c>
      <c r="P35" s="59">
        <f t="shared" si="5"/>
        <v>2.4090000000000003</v>
      </c>
      <c r="Q35" s="59">
        <f t="shared" si="6"/>
        <v>1.8885448916408669</v>
      </c>
      <c r="R35" s="59">
        <f t="shared" si="1"/>
        <v>2.6439628482972135</v>
      </c>
      <c r="S35" s="59">
        <f t="shared" ref="S35:S66" si="10">(1/$I35)/((($L35/($B$340/(2*PI())*N35^2))^0.5))</f>
        <v>2.7653163762904223</v>
      </c>
      <c r="T35" s="59">
        <f t="shared" ref="T35:T66" si="11">(1/$I35)/((($L35/($B$340/(2*PI())*O35^2))^0.5))</f>
        <v>3.1801138327339853</v>
      </c>
      <c r="U35" s="59">
        <f t="shared" ref="U35:U66" si="12">(1/$I35)/((($L35/($B$340/(2*PI())*P35^2))^0.5))</f>
        <v>3.0280214320380123</v>
      </c>
      <c r="V35" s="59">
        <v>5.22</v>
      </c>
      <c r="W35" s="30">
        <v>8.16</v>
      </c>
      <c r="X35" s="61" t="s">
        <v>53</v>
      </c>
      <c r="Y35" s="59">
        <f t="shared" si="7"/>
        <v>1.1499999999999999</v>
      </c>
      <c r="Z35" s="58">
        <v>2.2000000000000002</v>
      </c>
      <c r="AA35" s="58">
        <v>2.5299999999999998</v>
      </c>
      <c r="AB35" s="59"/>
      <c r="AC35" s="59"/>
      <c r="AD35" s="59">
        <v>5.22</v>
      </c>
      <c r="AE35" s="59">
        <v>8.16</v>
      </c>
      <c r="AF35" s="59">
        <f t="shared" si="8"/>
        <v>2.7076542819990452</v>
      </c>
      <c r="AG35" s="59">
        <f t="shared" si="9"/>
        <v>2.7637668692214596</v>
      </c>
      <c r="AH35" s="29"/>
      <c r="AI35" s="29"/>
      <c r="AN35" s="31"/>
      <c r="AO35" s="31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</row>
    <row r="36" spans="1:113" x14ac:dyDescent="0.25">
      <c r="A36" s="48">
        <v>36</v>
      </c>
      <c r="B36" s="58" t="s">
        <v>6</v>
      </c>
      <c r="C36" s="58" t="s">
        <v>7</v>
      </c>
      <c r="D36" s="58">
        <v>0.1</v>
      </c>
      <c r="E36" s="59">
        <v>0.8</v>
      </c>
      <c r="F36" s="59">
        <v>0.35</v>
      </c>
      <c r="G36" s="60">
        <v>3.5999999999999997E-2</v>
      </c>
      <c r="H36" s="63">
        <v>1.615</v>
      </c>
      <c r="I36" s="58">
        <v>3</v>
      </c>
      <c r="J36" s="58">
        <v>1.25</v>
      </c>
      <c r="K36" s="58" t="s">
        <v>8</v>
      </c>
      <c r="L36" s="60">
        <v>0.1002</v>
      </c>
      <c r="M36" s="60">
        <f t="shared" si="0"/>
        <v>0.14027999999999999</v>
      </c>
      <c r="N36" s="58">
        <v>2.21</v>
      </c>
      <c r="O36" s="58">
        <v>2.5</v>
      </c>
      <c r="P36" s="59">
        <f t="shared" si="5"/>
        <v>2.41995</v>
      </c>
      <c r="Q36" s="59">
        <f t="shared" si="6"/>
        <v>1.7234262125902993</v>
      </c>
      <c r="R36" s="59">
        <f t="shared" si="1"/>
        <v>2.412796697626419</v>
      </c>
      <c r="S36" s="59">
        <f t="shared" si="10"/>
        <v>2.9079151339916844</v>
      </c>
      <c r="T36" s="59">
        <f t="shared" si="11"/>
        <v>3.2894967579091459</v>
      </c>
      <c r="U36" s="59">
        <f t="shared" si="12"/>
        <v>3.1841670717208945</v>
      </c>
      <c r="V36" s="59">
        <v>4.93</v>
      </c>
      <c r="W36" s="30">
        <v>9.11</v>
      </c>
      <c r="X36" s="61" t="s">
        <v>53</v>
      </c>
      <c r="Y36" s="59">
        <f t="shared" si="7"/>
        <v>1.1312217194570136</v>
      </c>
      <c r="Z36" s="58">
        <v>2.21</v>
      </c>
      <c r="AA36" s="58">
        <v>2.5</v>
      </c>
      <c r="AB36" s="59"/>
      <c r="AC36" s="59"/>
      <c r="AD36" s="59">
        <v>4.93</v>
      </c>
      <c r="AE36" s="59">
        <v>9.11</v>
      </c>
      <c r="AF36" s="59">
        <f t="shared" si="8"/>
        <v>2.4993283200798815</v>
      </c>
      <c r="AG36" s="59">
        <f t="shared" si="9"/>
        <v>2.4671817517774999</v>
      </c>
      <c r="AH36" s="29"/>
      <c r="AI36" s="29"/>
      <c r="AN36" s="31"/>
      <c r="AO36" s="31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</row>
    <row r="37" spans="1:113" x14ac:dyDescent="0.25">
      <c r="A37" s="48">
        <v>37</v>
      </c>
      <c r="B37" s="58" t="s">
        <v>6</v>
      </c>
      <c r="C37" s="58" t="s">
        <v>7</v>
      </c>
      <c r="D37" s="58">
        <v>0.1</v>
      </c>
      <c r="E37" s="59">
        <v>0.8</v>
      </c>
      <c r="F37" s="59">
        <v>0.35</v>
      </c>
      <c r="G37" s="60">
        <v>3.5999999999999997E-2</v>
      </c>
      <c r="H37" s="63">
        <v>1.615</v>
      </c>
      <c r="I37" s="58">
        <v>3</v>
      </c>
      <c r="J37" s="58">
        <v>1.25</v>
      </c>
      <c r="K37" s="58" t="s">
        <v>8</v>
      </c>
      <c r="L37" s="60">
        <v>8.5999999999999993E-2</v>
      </c>
      <c r="M37" s="60">
        <f t="shared" si="0"/>
        <v>0.12039999999999998</v>
      </c>
      <c r="N37" s="58">
        <v>2.2000000000000002</v>
      </c>
      <c r="O37" s="58">
        <v>2.5</v>
      </c>
      <c r="P37" s="59">
        <f t="shared" si="5"/>
        <v>2.4090000000000003</v>
      </c>
      <c r="Q37" s="59">
        <f t="shared" si="6"/>
        <v>1.479188166494668</v>
      </c>
      <c r="R37" s="59">
        <f t="shared" si="1"/>
        <v>2.0708634330925348</v>
      </c>
      <c r="S37" s="59">
        <f t="shared" si="10"/>
        <v>3.1246168467911706</v>
      </c>
      <c r="T37" s="59">
        <f t="shared" si="11"/>
        <v>3.5507009622626944</v>
      </c>
      <c r="U37" s="59">
        <f t="shared" si="12"/>
        <v>3.4214554472363323</v>
      </c>
      <c r="V37" s="59">
        <v>1.71</v>
      </c>
      <c r="W37" s="30">
        <v>3.66</v>
      </c>
      <c r="X37" s="61" t="s">
        <v>53</v>
      </c>
      <c r="Y37" s="59">
        <f t="shared" si="7"/>
        <v>1.1363636363636362</v>
      </c>
      <c r="Z37" s="58">
        <v>2.2000000000000002</v>
      </c>
      <c r="AA37" s="58">
        <v>2.5</v>
      </c>
      <c r="AB37" s="59"/>
      <c r="AC37" s="59"/>
      <c r="AD37" s="59">
        <v>1.71</v>
      </c>
      <c r="AE37" s="59">
        <v>3.66</v>
      </c>
      <c r="AF37" s="59">
        <f t="shared" si="8"/>
        <v>2.6510883529695519</v>
      </c>
      <c r="AG37" s="59">
        <f t="shared" si="9"/>
        <v>2.5412028410502443</v>
      </c>
      <c r="AH37" s="29"/>
      <c r="AI37" s="29"/>
      <c r="AN37" s="31"/>
      <c r="AO37" s="31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</row>
    <row r="38" spans="1:113" x14ac:dyDescent="0.25">
      <c r="A38" s="48">
        <v>38</v>
      </c>
      <c r="B38" s="58" t="s">
        <v>6</v>
      </c>
      <c r="C38" s="58" t="s">
        <v>7</v>
      </c>
      <c r="D38" s="58">
        <v>0.1</v>
      </c>
      <c r="E38" s="59">
        <v>0.8</v>
      </c>
      <c r="F38" s="59">
        <v>0.35</v>
      </c>
      <c r="G38" s="60">
        <v>3.5999999999999997E-2</v>
      </c>
      <c r="H38" s="63">
        <v>1.615</v>
      </c>
      <c r="I38" s="58">
        <v>3</v>
      </c>
      <c r="J38" s="58">
        <v>1.25</v>
      </c>
      <c r="K38" s="58" t="s">
        <v>8</v>
      </c>
      <c r="L38" s="60">
        <v>7.4200000000000002E-2</v>
      </c>
      <c r="M38" s="60">
        <f t="shared" si="0"/>
        <v>0.10388</v>
      </c>
      <c r="N38" s="58">
        <v>2.19</v>
      </c>
      <c r="O38" s="58">
        <v>2.5</v>
      </c>
      <c r="P38" s="59">
        <f t="shared" si="5"/>
        <v>2.39805</v>
      </c>
      <c r="Q38" s="59">
        <f t="shared" si="6"/>
        <v>1.2762297901616788</v>
      </c>
      <c r="R38" s="59">
        <f t="shared" si="1"/>
        <v>1.7867217062263503</v>
      </c>
      <c r="S38" s="59">
        <f t="shared" si="10"/>
        <v>3.3486169945509725</v>
      </c>
      <c r="T38" s="59">
        <f t="shared" si="11"/>
        <v>3.8226221398983706</v>
      </c>
      <c r="U38" s="59">
        <f t="shared" si="12"/>
        <v>3.6667356090333145</v>
      </c>
      <c r="V38" s="59">
        <v>0.89</v>
      </c>
      <c r="W38" s="30">
        <v>1.48</v>
      </c>
      <c r="X38" s="61" t="s">
        <v>53</v>
      </c>
      <c r="Y38" s="59">
        <f t="shared" si="7"/>
        <v>1.1415525114155252</v>
      </c>
      <c r="Z38" s="58">
        <v>2.19</v>
      </c>
      <c r="AA38" s="58">
        <v>2.5</v>
      </c>
      <c r="AB38" s="59"/>
      <c r="AC38" s="59"/>
      <c r="AD38" s="59"/>
      <c r="AE38" s="59">
        <v>1.48</v>
      </c>
      <c r="AF38" s="59"/>
      <c r="AG38" s="59">
        <f t="shared" si="9"/>
        <v>2.6277779266432391</v>
      </c>
      <c r="AH38" s="29"/>
      <c r="AI38" s="29"/>
      <c r="AN38" s="31"/>
      <c r="AO38" s="31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</row>
    <row r="39" spans="1:113" x14ac:dyDescent="0.25">
      <c r="A39" s="48">
        <v>39</v>
      </c>
      <c r="B39" s="58" t="s">
        <v>6</v>
      </c>
      <c r="C39" s="58" t="s">
        <v>7</v>
      </c>
      <c r="D39" s="58">
        <v>0.1</v>
      </c>
      <c r="E39" s="59">
        <v>0.8</v>
      </c>
      <c r="F39" s="59">
        <v>0.35</v>
      </c>
      <c r="G39" s="60">
        <v>3.5999999999999997E-2</v>
      </c>
      <c r="H39" s="63">
        <v>1.615</v>
      </c>
      <c r="I39" s="58">
        <v>3</v>
      </c>
      <c r="J39" s="58">
        <v>1.25</v>
      </c>
      <c r="K39" s="58" t="s">
        <v>8</v>
      </c>
      <c r="L39" s="60">
        <v>0.1188</v>
      </c>
      <c r="M39" s="60">
        <f t="shared" si="0"/>
        <v>0.16632</v>
      </c>
      <c r="N39" s="58">
        <v>2.2000000000000002</v>
      </c>
      <c r="O39" s="58">
        <v>2.4700000000000002</v>
      </c>
      <c r="P39" s="59">
        <f t="shared" si="5"/>
        <v>2.4090000000000003</v>
      </c>
      <c r="Q39" s="59">
        <f t="shared" si="6"/>
        <v>2.0433436532507741</v>
      </c>
      <c r="R39" s="59">
        <f t="shared" si="1"/>
        <v>2.8606811145510838</v>
      </c>
      <c r="S39" s="59">
        <f t="shared" si="10"/>
        <v>2.6585067987094821</v>
      </c>
      <c r="T39" s="59">
        <f t="shared" si="11"/>
        <v>2.9847780876420091</v>
      </c>
      <c r="U39" s="59">
        <f t="shared" si="12"/>
        <v>2.911064944586883</v>
      </c>
      <c r="V39" s="59">
        <v>8.09</v>
      </c>
      <c r="W39" s="30">
        <v>15.15</v>
      </c>
      <c r="X39" s="61" t="s">
        <v>53</v>
      </c>
      <c r="Y39" s="59">
        <f t="shared" si="7"/>
        <v>1.1227272727272728</v>
      </c>
      <c r="Z39" s="58">
        <v>2.2000000000000002</v>
      </c>
      <c r="AA39" s="58">
        <v>2.4700000000000002</v>
      </c>
      <c r="AB39" s="59"/>
      <c r="AC39" s="59"/>
      <c r="AD39" s="59">
        <v>8.09</v>
      </c>
      <c r="AE39" s="59">
        <v>15.15</v>
      </c>
      <c r="AF39" s="59">
        <f t="shared" si="8"/>
        <v>2.6838096423665219</v>
      </c>
      <c r="AG39" s="59">
        <f t="shared" si="9"/>
        <v>2.6422323901611602</v>
      </c>
      <c r="AH39" s="29"/>
      <c r="AI39" s="29"/>
      <c r="AN39" s="31"/>
      <c r="AO39" s="31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</row>
    <row r="40" spans="1:113" x14ac:dyDescent="0.25">
      <c r="A40" s="48">
        <v>40</v>
      </c>
      <c r="B40" s="58" t="s">
        <v>6</v>
      </c>
      <c r="C40" s="58" t="s">
        <v>7</v>
      </c>
      <c r="D40" s="58">
        <v>0.1</v>
      </c>
      <c r="E40" s="59">
        <v>0.8</v>
      </c>
      <c r="F40" s="59">
        <v>0.35</v>
      </c>
      <c r="G40" s="60">
        <v>3.5999999999999997E-2</v>
      </c>
      <c r="H40" s="63">
        <v>1.615</v>
      </c>
      <c r="I40" s="58">
        <v>3</v>
      </c>
      <c r="J40" s="58">
        <v>1.25</v>
      </c>
      <c r="K40" s="58" t="s">
        <v>8</v>
      </c>
      <c r="L40" s="60">
        <v>0.1285</v>
      </c>
      <c r="M40" s="60">
        <f t="shared" si="0"/>
        <v>0.1799</v>
      </c>
      <c r="N40" s="58">
        <v>2.2000000000000002</v>
      </c>
      <c r="O40" s="58">
        <v>2.5</v>
      </c>
      <c r="P40" s="59">
        <f t="shared" si="5"/>
        <v>2.4090000000000003</v>
      </c>
      <c r="Q40" s="59">
        <f t="shared" si="6"/>
        <v>2.210182318541452</v>
      </c>
      <c r="R40" s="59">
        <f t="shared" si="1"/>
        <v>3.0942552459580326</v>
      </c>
      <c r="S40" s="59">
        <f t="shared" si="10"/>
        <v>2.5561976531233821</v>
      </c>
      <c r="T40" s="59">
        <f t="shared" si="11"/>
        <v>2.9047700603674795</v>
      </c>
      <c r="U40" s="59">
        <f t="shared" si="12"/>
        <v>2.7990364301701036</v>
      </c>
      <c r="V40" s="59">
        <v>13.98</v>
      </c>
      <c r="W40" s="30">
        <v>-1</v>
      </c>
      <c r="X40" s="61" t="s">
        <v>53</v>
      </c>
      <c r="Y40" s="59">
        <f t="shared" si="7"/>
        <v>1.1363636363636362</v>
      </c>
      <c r="Z40" s="58">
        <v>2.2000000000000002</v>
      </c>
      <c r="AA40" s="58">
        <v>2.5</v>
      </c>
      <c r="AB40" s="59"/>
      <c r="AC40" s="59"/>
      <c r="AD40" s="59">
        <v>13.98</v>
      </c>
      <c r="AE40" s="59"/>
      <c r="AF40" s="59">
        <f t="shared" si="8"/>
        <v>2.6021160769017699</v>
      </c>
      <c r="AG40" s="59"/>
      <c r="AH40" s="29"/>
      <c r="AI40" s="29"/>
      <c r="AN40" s="31"/>
      <c r="AO40" s="31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</row>
    <row r="41" spans="1:113" x14ac:dyDescent="0.25">
      <c r="A41" s="48">
        <v>41</v>
      </c>
      <c r="B41" s="58" t="s">
        <v>6</v>
      </c>
      <c r="C41" s="58" t="s">
        <v>7</v>
      </c>
      <c r="D41" s="58">
        <v>0.1</v>
      </c>
      <c r="E41" s="59">
        <v>0.8</v>
      </c>
      <c r="F41" s="59">
        <v>0.35</v>
      </c>
      <c r="G41" s="60">
        <v>3.5999999999999997E-2</v>
      </c>
      <c r="H41" s="63">
        <v>1.615</v>
      </c>
      <c r="I41" s="58">
        <v>3</v>
      </c>
      <c r="J41" s="58">
        <v>1.25</v>
      </c>
      <c r="K41" s="58" t="s">
        <v>8</v>
      </c>
      <c r="L41" s="60">
        <v>0.1221</v>
      </c>
      <c r="M41" s="60">
        <f t="shared" si="0"/>
        <v>0.17093999999999998</v>
      </c>
      <c r="N41" s="58">
        <v>1.77</v>
      </c>
      <c r="O41" s="58">
        <v>2.04</v>
      </c>
      <c r="P41" s="59">
        <f t="shared" si="5"/>
        <v>1.93815</v>
      </c>
      <c r="Q41" s="59">
        <f t="shared" si="6"/>
        <v>2.1001031991744066</v>
      </c>
      <c r="R41" s="59">
        <f t="shared" si="1"/>
        <v>2.9401444788441689</v>
      </c>
      <c r="S41" s="59">
        <f t="shared" si="10"/>
        <v>2.1097876665012976</v>
      </c>
      <c r="T41" s="59">
        <f t="shared" si="11"/>
        <v>2.4316196834252239</v>
      </c>
      <c r="U41" s="59">
        <f t="shared" si="12"/>
        <v>2.3102174948189202</v>
      </c>
      <c r="V41" s="59">
        <v>7.4</v>
      </c>
      <c r="W41" s="30">
        <v>13.12</v>
      </c>
      <c r="X41" s="61" t="s">
        <v>53</v>
      </c>
      <c r="Y41" s="59">
        <f t="shared" si="7"/>
        <v>1.152542372881356</v>
      </c>
      <c r="Z41" s="58">
        <v>1.77</v>
      </c>
      <c r="AA41" s="58">
        <v>2.04</v>
      </c>
      <c r="AB41" s="59"/>
      <c r="AC41" s="59"/>
      <c r="AD41" s="59">
        <v>7.4</v>
      </c>
      <c r="AE41" s="59">
        <v>13.12</v>
      </c>
      <c r="AF41" s="59">
        <f t="shared" si="8"/>
        <v>2.8079818257801925</v>
      </c>
      <c r="AG41" s="59">
        <f t="shared" si="9"/>
        <v>2.7948982063904655</v>
      </c>
      <c r="AH41" s="29"/>
      <c r="AI41" s="29"/>
      <c r="AN41" s="31"/>
      <c r="AO41" s="31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</row>
    <row r="42" spans="1:113" x14ac:dyDescent="0.25">
      <c r="A42" s="48">
        <v>42</v>
      </c>
      <c r="B42" s="58" t="s">
        <v>6</v>
      </c>
      <c r="C42" s="58" t="s">
        <v>7</v>
      </c>
      <c r="D42" s="58">
        <v>0.1</v>
      </c>
      <c r="E42" s="59">
        <v>0.8</v>
      </c>
      <c r="F42" s="59">
        <v>0.35</v>
      </c>
      <c r="G42" s="60">
        <v>3.5999999999999997E-2</v>
      </c>
      <c r="H42" s="63">
        <v>1.615</v>
      </c>
      <c r="I42" s="58">
        <v>3</v>
      </c>
      <c r="J42" s="58">
        <v>1.25</v>
      </c>
      <c r="K42" s="58" t="s">
        <v>8</v>
      </c>
      <c r="L42" s="60">
        <v>0.1004</v>
      </c>
      <c r="M42" s="60">
        <f t="shared" si="0"/>
        <v>0.14055999999999999</v>
      </c>
      <c r="N42" s="58">
        <v>1.76</v>
      </c>
      <c r="O42" s="58">
        <v>2.04</v>
      </c>
      <c r="P42" s="59">
        <f t="shared" si="5"/>
        <v>1.9272</v>
      </c>
      <c r="Q42" s="59">
        <f t="shared" si="6"/>
        <v>1.7268661850705196</v>
      </c>
      <c r="R42" s="59">
        <f t="shared" si="1"/>
        <v>2.4176126590987272</v>
      </c>
      <c r="S42" s="59">
        <f t="shared" si="10"/>
        <v>2.313497988327605</v>
      </c>
      <c r="T42" s="59">
        <f t="shared" si="11"/>
        <v>2.6815544864706333</v>
      </c>
      <c r="U42" s="59">
        <f t="shared" si="12"/>
        <v>2.5332802972187278</v>
      </c>
      <c r="V42" s="59">
        <v>3.87</v>
      </c>
      <c r="W42" s="30">
        <v>5.47</v>
      </c>
      <c r="X42" s="61" t="s">
        <v>53</v>
      </c>
      <c r="Y42" s="59">
        <f t="shared" si="7"/>
        <v>1.1590909090909092</v>
      </c>
      <c r="Z42" s="58">
        <v>1.76</v>
      </c>
      <c r="AA42" s="58">
        <v>2.04</v>
      </c>
      <c r="AB42" s="59"/>
      <c r="AC42" s="59"/>
      <c r="AD42" s="59">
        <v>3.87</v>
      </c>
      <c r="AE42" s="59">
        <v>5.47</v>
      </c>
      <c r="AF42" s="59">
        <f t="shared" si="8"/>
        <v>2.6285515121113852</v>
      </c>
      <c r="AG42" s="59">
        <f t="shared" si="9"/>
        <v>2.73762113832136</v>
      </c>
      <c r="AH42" s="29"/>
      <c r="AI42" s="29"/>
      <c r="AN42" s="31"/>
      <c r="AO42" s="31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</row>
    <row r="43" spans="1:113" x14ac:dyDescent="0.25">
      <c r="A43" s="48">
        <v>43</v>
      </c>
      <c r="B43" s="58" t="s">
        <v>6</v>
      </c>
      <c r="C43" s="58" t="s">
        <v>7</v>
      </c>
      <c r="D43" s="58">
        <v>0.1</v>
      </c>
      <c r="E43" s="59">
        <v>0.8</v>
      </c>
      <c r="F43" s="59">
        <v>0.35</v>
      </c>
      <c r="G43" s="60">
        <v>3.5999999999999997E-2</v>
      </c>
      <c r="H43" s="63">
        <v>1.615</v>
      </c>
      <c r="I43" s="58">
        <v>3</v>
      </c>
      <c r="J43" s="58">
        <v>1.25</v>
      </c>
      <c r="K43" s="58" t="s">
        <v>8</v>
      </c>
      <c r="L43" s="60">
        <v>7.9899999999999999E-2</v>
      </c>
      <c r="M43" s="60">
        <f t="shared" si="0"/>
        <v>0.11185999999999999</v>
      </c>
      <c r="N43" s="58">
        <v>1.77</v>
      </c>
      <c r="O43" s="58">
        <v>2.02</v>
      </c>
      <c r="P43" s="59">
        <f t="shared" si="5"/>
        <v>1.93815</v>
      </c>
      <c r="Q43" s="59">
        <f t="shared" si="6"/>
        <v>1.3742690058479532</v>
      </c>
      <c r="R43" s="59">
        <f t="shared" si="1"/>
        <v>1.9239766081871343</v>
      </c>
      <c r="S43" s="59">
        <f t="shared" si="10"/>
        <v>2.6080937085373872</v>
      </c>
      <c r="T43" s="59">
        <f t="shared" si="11"/>
        <v>2.9764685261274133</v>
      </c>
      <c r="U43" s="59">
        <f t="shared" si="12"/>
        <v>2.8558626108484386</v>
      </c>
      <c r="V43" s="59">
        <v>1.23</v>
      </c>
      <c r="W43" s="30">
        <v>2.11</v>
      </c>
      <c r="X43" s="61" t="s">
        <v>53</v>
      </c>
      <c r="Y43" s="59">
        <f t="shared" si="7"/>
        <v>1.1412429378531073</v>
      </c>
      <c r="Z43" s="58">
        <v>1.77</v>
      </c>
      <c r="AA43" s="58">
        <v>2.02</v>
      </c>
      <c r="AB43" s="59"/>
      <c r="AC43" s="59"/>
      <c r="AD43" s="59">
        <v>1.23</v>
      </c>
      <c r="AE43" s="59">
        <v>2.11</v>
      </c>
      <c r="AF43" s="59">
        <f t="shared" si="8"/>
        <v>2.6308175454366656</v>
      </c>
      <c r="AG43" s="59">
        <f t="shared" si="9"/>
        <v>2.6358906300651985</v>
      </c>
      <c r="AH43" s="29"/>
      <c r="AI43" s="29"/>
      <c r="AN43" s="31"/>
      <c r="AO43" s="31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</row>
    <row r="44" spans="1:113" x14ac:dyDescent="0.25">
      <c r="A44" s="48">
        <v>44</v>
      </c>
      <c r="B44" s="58" t="s">
        <v>6</v>
      </c>
      <c r="C44" s="58" t="s">
        <v>7</v>
      </c>
      <c r="D44" s="58">
        <v>0.1</v>
      </c>
      <c r="E44" s="59">
        <v>0.8</v>
      </c>
      <c r="F44" s="59">
        <v>0.35</v>
      </c>
      <c r="G44" s="60">
        <v>3.5999999999999997E-2</v>
      </c>
      <c r="H44" s="63">
        <v>1.615</v>
      </c>
      <c r="I44" s="58">
        <v>3</v>
      </c>
      <c r="J44" s="58">
        <v>1.25</v>
      </c>
      <c r="K44" s="58" t="s">
        <v>8</v>
      </c>
      <c r="L44" s="60">
        <v>0.13689999999999999</v>
      </c>
      <c r="M44" s="60">
        <f t="shared" si="0"/>
        <v>0.19165999999999997</v>
      </c>
      <c r="N44" s="58">
        <v>1.77</v>
      </c>
      <c r="O44" s="58">
        <v>2.02</v>
      </c>
      <c r="P44" s="59">
        <f t="shared" si="5"/>
        <v>1.93815</v>
      </c>
      <c r="Q44" s="59">
        <f t="shared" si="6"/>
        <v>2.3546611627106984</v>
      </c>
      <c r="R44" s="59">
        <f t="shared" si="1"/>
        <v>3.2965256277949773</v>
      </c>
      <c r="S44" s="59">
        <f t="shared" si="10"/>
        <v>1.9924840663664356</v>
      </c>
      <c r="T44" s="59">
        <f t="shared" si="11"/>
        <v>2.2739083695255364</v>
      </c>
      <c r="U44" s="59">
        <f t="shared" si="12"/>
        <v>2.1817700526712467</v>
      </c>
      <c r="V44" s="59">
        <v>10.95</v>
      </c>
      <c r="W44" s="30">
        <v>19.47</v>
      </c>
      <c r="X44" s="61" t="s">
        <v>53</v>
      </c>
      <c r="Y44" s="59">
        <f t="shared" si="7"/>
        <v>1.1412429378531073</v>
      </c>
      <c r="Z44" s="58">
        <v>1.77</v>
      </c>
      <c r="AA44" s="58">
        <v>2.02</v>
      </c>
      <c r="AB44" s="59"/>
      <c r="AC44" s="59"/>
      <c r="AD44" s="59">
        <v>10.95</v>
      </c>
      <c r="AE44" s="59"/>
      <c r="AF44" s="59">
        <f t="shared" si="8"/>
        <v>2.9110227322213702</v>
      </c>
      <c r="AG44" s="59"/>
      <c r="AH44" s="29"/>
      <c r="AI44" s="29"/>
      <c r="AN44" s="31"/>
      <c r="AO44" s="31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</row>
    <row r="45" spans="1:113" x14ac:dyDescent="0.25">
      <c r="A45" s="48">
        <v>45</v>
      </c>
      <c r="B45" s="58" t="s">
        <v>6</v>
      </c>
      <c r="C45" s="58" t="s">
        <v>7</v>
      </c>
      <c r="D45" s="58">
        <v>0.1</v>
      </c>
      <c r="E45" s="59">
        <v>0.8</v>
      </c>
      <c r="F45" s="59">
        <v>0.35</v>
      </c>
      <c r="G45" s="60">
        <v>3.5999999999999997E-2</v>
      </c>
      <c r="H45" s="63">
        <v>1.615</v>
      </c>
      <c r="I45" s="58">
        <v>3</v>
      </c>
      <c r="J45" s="58">
        <v>1.25</v>
      </c>
      <c r="K45" s="58" t="s">
        <v>8</v>
      </c>
      <c r="L45" s="60">
        <v>0.1123</v>
      </c>
      <c r="M45" s="60">
        <f t="shared" si="0"/>
        <v>0.15722</v>
      </c>
      <c r="N45" s="58">
        <v>1.77</v>
      </c>
      <c r="O45" s="58">
        <v>2.0099999999999998</v>
      </c>
      <c r="P45" s="59">
        <f t="shared" si="5"/>
        <v>1.93815</v>
      </c>
      <c r="Q45" s="59">
        <f t="shared" si="6"/>
        <v>1.9315445476436188</v>
      </c>
      <c r="R45" s="59">
        <f t="shared" si="1"/>
        <v>2.7041623667010666</v>
      </c>
      <c r="S45" s="59">
        <f t="shared" si="10"/>
        <v>2.1999190629524761</v>
      </c>
      <c r="T45" s="59">
        <f t="shared" si="11"/>
        <v>2.4982131731833195</v>
      </c>
      <c r="U45" s="59">
        <f t="shared" si="12"/>
        <v>2.4089113739329604</v>
      </c>
      <c r="V45" s="59">
        <v>6.44</v>
      </c>
      <c r="W45" s="30">
        <v>9.6199999999999992</v>
      </c>
      <c r="X45" s="61" t="s">
        <v>53</v>
      </c>
      <c r="Y45" s="59">
        <f t="shared" si="7"/>
        <v>1.1355932203389829</v>
      </c>
      <c r="Z45" s="58">
        <v>1.77</v>
      </c>
      <c r="AA45" s="58">
        <v>2.0099999999999998</v>
      </c>
      <c r="AB45" s="59"/>
      <c r="AC45" s="59"/>
      <c r="AD45" s="59">
        <v>6.44</v>
      </c>
      <c r="AE45" s="59">
        <v>9.6199999999999992</v>
      </c>
      <c r="AF45" s="59">
        <f t="shared" si="8"/>
        <v>2.6553853528778002</v>
      </c>
      <c r="AG45" s="59">
        <f t="shared" si="9"/>
        <v>2.7351543529022089</v>
      </c>
      <c r="AH45" s="29"/>
      <c r="AI45" s="29"/>
      <c r="AN45" s="31"/>
      <c r="AO45" s="31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</row>
    <row r="46" spans="1:113" x14ac:dyDescent="0.25">
      <c r="A46" s="48">
        <v>46</v>
      </c>
      <c r="B46" s="58" t="s">
        <v>6</v>
      </c>
      <c r="C46" s="58" t="s">
        <v>7</v>
      </c>
      <c r="D46" s="58">
        <v>0.1</v>
      </c>
      <c r="E46" s="59">
        <v>0.8</v>
      </c>
      <c r="F46" s="59">
        <v>0.35</v>
      </c>
      <c r="G46" s="60">
        <v>3.5999999999999997E-2</v>
      </c>
      <c r="H46" s="63">
        <v>1.615</v>
      </c>
      <c r="I46" s="58">
        <v>3</v>
      </c>
      <c r="J46" s="58">
        <v>1.25</v>
      </c>
      <c r="K46" s="58" t="s">
        <v>8</v>
      </c>
      <c r="L46" s="60">
        <v>9.8100000000000007E-2</v>
      </c>
      <c r="M46" s="60">
        <f t="shared" si="0"/>
        <v>0.13733999999999999</v>
      </c>
      <c r="N46" s="58">
        <v>1.31</v>
      </c>
      <c r="O46" s="58">
        <v>1.37</v>
      </c>
      <c r="P46" s="59">
        <f t="shared" si="5"/>
        <v>1.43445</v>
      </c>
      <c r="Q46" s="59">
        <f t="shared" si="6"/>
        <v>1.6873065015479878</v>
      </c>
      <c r="R46" s="59">
        <f t="shared" si="1"/>
        <v>2.3622291021671824</v>
      </c>
      <c r="S46" s="59">
        <f t="shared" si="10"/>
        <v>1.7420479577529229</v>
      </c>
      <c r="T46" s="59">
        <f t="shared" si="11"/>
        <v>1.8218364138332093</v>
      </c>
      <c r="U46" s="59">
        <f t="shared" si="12"/>
        <v>1.9075425137394502</v>
      </c>
      <c r="V46" s="59">
        <v>1.83</v>
      </c>
      <c r="W46" s="30">
        <v>2.15</v>
      </c>
      <c r="X46" s="61" t="s">
        <v>53</v>
      </c>
      <c r="Y46" s="59">
        <f t="shared" si="7"/>
        <v>1.0458015267175573</v>
      </c>
      <c r="Z46" s="58">
        <v>1.31</v>
      </c>
      <c r="AA46" s="58">
        <v>1.37</v>
      </c>
      <c r="AB46" s="59"/>
      <c r="AC46" s="59"/>
      <c r="AD46" s="59">
        <v>1.83</v>
      </c>
      <c r="AE46" s="59">
        <v>2.15</v>
      </c>
      <c r="AF46" s="59">
        <f t="shared" si="8"/>
        <v>2.9833469443736678</v>
      </c>
      <c r="AG46" s="59">
        <f t="shared" si="9"/>
        <v>3.2241735691418287</v>
      </c>
      <c r="AH46" s="29"/>
      <c r="AI46" s="29"/>
      <c r="AN46" s="31"/>
      <c r="AO46" s="31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</row>
    <row r="47" spans="1:113" x14ac:dyDescent="0.25">
      <c r="A47" s="48">
        <v>47</v>
      </c>
      <c r="B47" s="58" t="s">
        <v>6</v>
      </c>
      <c r="C47" s="58" t="s">
        <v>7</v>
      </c>
      <c r="D47" s="58">
        <v>0.1</v>
      </c>
      <c r="E47" s="59">
        <v>0.8</v>
      </c>
      <c r="F47" s="59">
        <v>0.35</v>
      </c>
      <c r="G47" s="60">
        <v>3.5999999999999997E-2</v>
      </c>
      <c r="H47" s="63">
        <v>1.615</v>
      </c>
      <c r="I47" s="58">
        <v>3</v>
      </c>
      <c r="J47" s="58">
        <v>1.25</v>
      </c>
      <c r="K47" s="58" t="s">
        <v>8</v>
      </c>
      <c r="L47" s="60">
        <v>0.1346</v>
      </c>
      <c r="M47" s="60">
        <f t="shared" si="0"/>
        <v>0.18844</v>
      </c>
      <c r="N47" s="58">
        <v>1.32</v>
      </c>
      <c r="O47" s="58">
        <v>1.38</v>
      </c>
      <c r="P47" s="59">
        <f t="shared" si="5"/>
        <v>1.4454</v>
      </c>
      <c r="Q47" s="59">
        <f t="shared" si="6"/>
        <v>2.3151014791881668</v>
      </c>
      <c r="R47" s="59">
        <f t="shared" si="1"/>
        <v>3.2411420708634333</v>
      </c>
      <c r="S47" s="59">
        <f t="shared" si="10"/>
        <v>1.4985620011586509</v>
      </c>
      <c r="T47" s="59">
        <f t="shared" si="11"/>
        <v>1.566678455756771</v>
      </c>
      <c r="U47" s="59">
        <f t="shared" si="12"/>
        <v>1.6409253912687229</v>
      </c>
      <c r="V47" s="59">
        <v>4.87</v>
      </c>
      <c r="W47" s="30">
        <v>7.45</v>
      </c>
      <c r="X47" s="61" t="s">
        <v>53</v>
      </c>
      <c r="Y47" s="59">
        <f t="shared" si="7"/>
        <v>1.0454545454545454</v>
      </c>
      <c r="Z47" s="58">
        <v>1.32</v>
      </c>
      <c r="AA47" s="58">
        <v>1.38</v>
      </c>
      <c r="AB47" s="59"/>
      <c r="AC47" s="59"/>
      <c r="AD47" s="59">
        <v>4.87</v>
      </c>
      <c r="AE47" s="59">
        <v>7.45</v>
      </c>
      <c r="AF47" s="59">
        <f t="shared" si="8"/>
        <v>3.3656134936094602</v>
      </c>
      <c r="AG47" s="59">
        <f t="shared" si="9"/>
        <v>3.4502526918192218</v>
      </c>
      <c r="AH47" s="29"/>
      <c r="AI47" s="29"/>
      <c r="AN47" s="31"/>
      <c r="AO47" s="31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</row>
    <row r="48" spans="1:113" x14ac:dyDescent="0.25">
      <c r="A48" s="48">
        <v>48</v>
      </c>
      <c r="B48" s="58" t="s">
        <v>6</v>
      </c>
      <c r="C48" s="58" t="s">
        <v>7</v>
      </c>
      <c r="D48" s="58">
        <v>0.1</v>
      </c>
      <c r="E48" s="59">
        <v>0.8</v>
      </c>
      <c r="F48" s="59">
        <v>0.35</v>
      </c>
      <c r="G48" s="60">
        <v>3.5999999999999997E-2</v>
      </c>
      <c r="H48" s="63">
        <v>1.615</v>
      </c>
      <c r="I48" s="58">
        <v>3</v>
      </c>
      <c r="J48" s="58">
        <v>1.25</v>
      </c>
      <c r="K48" s="58" t="s">
        <v>8</v>
      </c>
      <c r="L48" s="60">
        <v>0.15479999999999999</v>
      </c>
      <c r="M48" s="60">
        <f t="shared" si="0"/>
        <v>0.21671999999999997</v>
      </c>
      <c r="N48" s="58">
        <v>1.35</v>
      </c>
      <c r="O48" s="58">
        <v>1.43</v>
      </c>
      <c r="P48" s="59">
        <f t="shared" si="5"/>
        <v>1.4782500000000001</v>
      </c>
      <c r="Q48" s="59">
        <f t="shared" si="6"/>
        <v>2.6625386996904026</v>
      </c>
      <c r="R48" s="59">
        <f t="shared" si="1"/>
        <v>3.727554179566563</v>
      </c>
      <c r="S48" s="59">
        <f t="shared" si="10"/>
        <v>1.4291295694907939</v>
      </c>
      <c r="T48" s="59">
        <f t="shared" si="11"/>
        <v>1.5138187291643224</v>
      </c>
      <c r="U48" s="59">
        <f t="shared" si="12"/>
        <v>1.5648968785924193</v>
      </c>
      <c r="V48" s="59">
        <v>8.2899999999999991</v>
      </c>
      <c r="W48" s="30">
        <v>13.11</v>
      </c>
      <c r="X48" s="61" t="s">
        <v>53</v>
      </c>
      <c r="Y48" s="59">
        <f t="shared" si="7"/>
        <v>1.0592592592592591</v>
      </c>
      <c r="Z48" s="58">
        <v>1.35</v>
      </c>
      <c r="AA48" s="58">
        <v>1.43</v>
      </c>
      <c r="AB48" s="59"/>
      <c r="AC48" s="59"/>
      <c r="AD48" s="59">
        <v>8.2899999999999991</v>
      </c>
      <c r="AE48" s="59">
        <v>13.11</v>
      </c>
      <c r="AF48" s="59">
        <f t="shared" si="8"/>
        <v>3.4800463062574405</v>
      </c>
      <c r="AG48" s="59">
        <f t="shared" si="9"/>
        <v>3.5439494292243365</v>
      </c>
      <c r="AH48" s="29"/>
      <c r="AI48" s="29"/>
      <c r="AN48" s="31"/>
      <c r="AO48" s="31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</row>
    <row r="49" spans="1:113" x14ac:dyDescent="0.25">
      <c r="A49" s="48">
        <v>49</v>
      </c>
      <c r="B49" s="58" t="s">
        <v>6</v>
      </c>
      <c r="C49" s="58" t="s">
        <v>7</v>
      </c>
      <c r="D49" s="58">
        <v>0.1</v>
      </c>
      <c r="E49" s="59">
        <v>0.8</v>
      </c>
      <c r="F49" s="59">
        <v>0.35</v>
      </c>
      <c r="G49" s="60">
        <v>3.5999999999999997E-2</v>
      </c>
      <c r="H49" s="63">
        <v>1.615</v>
      </c>
      <c r="I49" s="58">
        <v>3</v>
      </c>
      <c r="J49" s="58">
        <v>1.25</v>
      </c>
      <c r="K49" s="58" t="s">
        <v>8</v>
      </c>
      <c r="L49" s="60">
        <v>0.16819999999999999</v>
      </c>
      <c r="M49" s="60">
        <f t="shared" si="0"/>
        <v>0.23547999999999997</v>
      </c>
      <c r="N49" s="58">
        <v>1.36</v>
      </c>
      <c r="O49" s="58">
        <v>1.46</v>
      </c>
      <c r="P49" s="59">
        <f t="shared" si="5"/>
        <v>1.4892000000000001</v>
      </c>
      <c r="Q49" s="59">
        <f t="shared" si="6"/>
        <v>2.8930168558651532</v>
      </c>
      <c r="R49" s="59">
        <f t="shared" si="1"/>
        <v>4.0502235982112138</v>
      </c>
      <c r="S49" s="59">
        <f t="shared" si="10"/>
        <v>1.3811766494254338</v>
      </c>
      <c r="T49" s="59">
        <f t="shared" si="11"/>
        <v>1.4827337560008331</v>
      </c>
      <c r="U49" s="59">
        <f t="shared" si="12"/>
        <v>1.51238843112085</v>
      </c>
      <c r="V49" s="59">
        <v>10.52</v>
      </c>
      <c r="W49" s="30">
        <v>17.809999999999999</v>
      </c>
      <c r="X49" s="61" t="s">
        <v>53</v>
      </c>
      <c r="Y49" s="59">
        <f t="shared" si="7"/>
        <v>1.0735294117647058</v>
      </c>
      <c r="Z49" s="58">
        <v>1.36</v>
      </c>
      <c r="AA49" s="58">
        <v>1.46</v>
      </c>
      <c r="AB49" s="59"/>
      <c r="AC49" s="59"/>
      <c r="AD49" s="59">
        <v>10.52</v>
      </c>
      <c r="AE49" s="59">
        <v>17.809999999999999</v>
      </c>
      <c r="AF49" s="59">
        <f t="shared" si="8"/>
        <v>3.6053531923280704</v>
      </c>
      <c r="AG49" s="59">
        <f t="shared" si="9"/>
        <v>3.6218487131309494</v>
      </c>
      <c r="AH49" s="29"/>
      <c r="AI49" s="29"/>
      <c r="AN49" s="31"/>
      <c r="AO49" s="31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</row>
    <row r="50" spans="1:113" x14ac:dyDescent="0.25">
      <c r="A50" s="48">
        <v>50</v>
      </c>
      <c r="B50" s="58" t="s">
        <v>6</v>
      </c>
      <c r="C50" s="58" t="s">
        <v>7</v>
      </c>
      <c r="D50" s="58">
        <v>0.1</v>
      </c>
      <c r="E50" s="59">
        <v>0.8</v>
      </c>
      <c r="F50" s="59">
        <v>0.35</v>
      </c>
      <c r="G50" s="60">
        <v>3.5999999999999997E-2</v>
      </c>
      <c r="H50" s="63">
        <v>1.615</v>
      </c>
      <c r="I50" s="58">
        <v>3</v>
      </c>
      <c r="J50" s="58">
        <v>1.25</v>
      </c>
      <c r="K50" s="58" t="s">
        <v>8</v>
      </c>
      <c r="L50" s="60">
        <v>0.1187</v>
      </c>
      <c r="M50" s="60">
        <f t="shared" si="0"/>
        <v>0.16617999999999999</v>
      </c>
      <c r="N50" s="58">
        <v>1.31</v>
      </c>
      <c r="O50" s="58">
        <v>1.41</v>
      </c>
      <c r="P50" s="59">
        <f t="shared" si="5"/>
        <v>1.43445</v>
      </c>
      <c r="Q50" s="59">
        <f t="shared" si="6"/>
        <v>2.041623667010664</v>
      </c>
      <c r="R50" s="59">
        <f t="shared" si="1"/>
        <v>2.8582731338149294</v>
      </c>
      <c r="S50" s="59">
        <f t="shared" si="10"/>
        <v>1.5836866325144852</v>
      </c>
      <c r="T50" s="59">
        <f t="shared" si="11"/>
        <v>1.7045787418667355</v>
      </c>
      <c r="U50" s="59">
        <f t="shared" si="12"/>
        <v>1.7341368626033609</v>
      </c>
      <c r="V50" s="59">
        <v>3.88</v>
      </c>
      <c r="W50" s="30">
        <v>6.44</v>
      </c>
      <c r="X50" s="61" t="s">
        <v>53</v>
      </c>
      <c r="Y50" s="59">
        <f t="shared" si="7"/>
        <v>1.0763358778625953</v>
      </c>
      <c r="Z50" s="58">
        <v>1.31</v>
      </c>
      <c r="AA50" s="58">
        <v>1.41</v>
      </c>
      <c r="AB50" s="59"/>
      <c r="AC50" s="59"/>
      <c r="AD50" s="59">
        <v>3.88</v>
      </c>
      <c r="AE50" s="59">
        <v>6.44</v>
      </c>
      <c r="AF50" s="59">
        <f t="shared" si="8"/>
        <v>3.1060564642684869</v>
      </c>
      <c r="AG50" s="59">
        <f t="shared" si="9"/>
        <v>3.1326411142797417</v>
      </c>
      <c r="AH50" s="29"/>
      <c r="AI50" s="29"/>
      <c r="AN50" s="31"/>
      <c r="AO50" s="31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</row>
    <row r="51" spans="1:113" x14ac:dyDescent="0.25">
      <c r="A51" s="48">
        <v>51</v>
      </c>
      <c r="B51" s="58" t="s">
        <v>6</v>
      </c>
      <c r="C51" s="58" t="s">
        <v>7</v>
      </c>
      <c r="D51" s="58">
        <v>0.1</v>
      </c>
      <c r="E51" s="59">
        <v>0.8</v>
      </c>
      <c r="F51" s="59">
        <v>0.35</v>
      </c>
      <c r="G51" s="60">
        <v>3.5999999999999997E-2</v>
      </c>
      <c r="H51" s="63">
        <v>1.615</v>
      </c>
      <c r="I51" s="58">
        <v>3</v>
      </c>
      <c r="J51" s="58">
        <v>1.25</v>
      </c>
      <c r="K51" s="58" t="s">
        <v>8</v>
      </c>
      <c r="L51" s="60">
        <v>0.1145</v>
      </c>
      <c r="M51" s="60">
        <f t="shared" si="0"/>
        <v>0.1603</v>
      </c>
      <c r="N51" s="58">
        <v>2.97</v>
      </c>
      <c r="O51" s="58">
        <v>3.57</v>
      </c>
      <c r="P51" s="59">
        <f t="shared" si="5"/>
        <v>3.2521500000000003</v>
      </c>
      <c r="Q51" s="59">
        <f t="shared" si="6"/>
        <v>1.9693842449260408</v>
      </c>
      <c r="R51" s="59">
        <f t="shared" si="1"/>
        <v>2.7571379428964571</v>
      </c>
      <c r="S51" s="59">
        <f t="shared" si="10"/>
        <v>3.6557544790807683</v>
      </c>
      <c r="T51" s="59">
        <f t="shared" si="11"/>
        <v>4.3942907374809224</v>
      </c>
      <c r="U51" s="59">
        <f t="shared" si="12"/>
        <v>4.0030511545934413</v>
      </c>
      <c r="V51" s="59">
        <v>9.9</v>
      </c>
      <c r="W51" s="30">
        <v>18.41</v>
      </c>
      <c r="X51" s="61" t="s">
        <v>53</v>
      </c>
      <c r="Y51" s="59">
        <f t="shared" si="7"/>
        <v>1.202020202020202</v>
      </c>
      <c r="Z51" s="58">
        <v>2.97</v>
      </c>
      <c r="AA51" s="58">
        <v>3.57</v>
      </c>
      <c r="AB51" s="59"/>
      <c r="AC51" s="59"/>
      <c r="AD51" s="59">
        <v>9.9</v>
      </c>
      <c r="AE51" s="59"/>
      <c r="AF51" s="59">
        <f t="shared" si="8"/>
        <v>2.4842964589012833</v>
      </c>
      <c r="AG51" s="59"/>
      <c r="AH51" s="29"/>
      <c r="AI51" s="29"/>
      <c r="AN51" s="31"/>
      <c r="AO51" s="31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</row>
    <row r="52" spans="1:113" x14ac:dyDescent="0.25">
      <c r="A52" s="48">
        <v>52</v>
      </c>
      <c r="B52" s="58" t="s">
        <v>6</v>
      </c>
      <c r="C52" s="58" t="s">
        <v>7</v>
      </c>
      <c r="D52" s="58">
        <v>0.1</v>
      </c>
      <c r="E52" s="59">
        <v>0.8</v>
      </c>
      <c r="F52" s="59">
        <v>0.35</v>
      </c>
      <c r="G52" s="60">
        <v>3.5999999999999997E-2</v>
      </c>
      <c r="H52" s="63">
        <v>1.615</v>
      </c>
      <c r="I52" s="58">
        <v>3</v>
      </c>
      <c r="J52" s="58">
        <v>1.25</v>
      </c>
      <c r="K52" s="58" t="s">
        <v>8</v>
      </c>
      <c r="L52" s="60">
        <v>0.10489999999999999</v>
      </c>
      <c r="M52" s="60">
        <f t="shared" si="0"/>
        <v>0.14685999999999999</v>
      </c>
      <c r="N52" s="58">
        <v>2.99</v>
      </c>
      <c r="O52" s="58">
        <v>3.45</v>
      </c>
      <c r="P52" s="59">
        <f t="shared" si="5"/>
        <v>3.2740500000000003</v>
      </c>
      <c r="Q52" s="59">
        <f t="shared" si="6"/>
        <v>1.8042655658754729</v>
      </c>
      <c r="R52" s="59">
        <f t="shared" si="1"/>
        <v>2.5259717922256621</v>
      </c>
      <c r="S52" s="59">
        <f t="shared" si="10"/>
        <v>3.8450922086303949</v>
      </c>
      <c r="T52" s="59">
        <f t="shared" si="11"/>
        <v>4.4366448561119931</v>
      </c>
      <c r="U52" s="59">
        <f t="shared" si="12"/>
        <v>4.2103759684502826</v>
      </c>
      <c r="V52" s="59">
        <v>3.76</v>
      </c>
      <c r="W52" s="30">
        <v>6.4</v>
      </c>
      <c r="X52" s="61" t="s">
        <v>53</v>
      </c>
      <c r="Y52" s="59">
        <f t="shared" si="7"/>
        <v>1.1538461538461537</v>
      </c>
      <c r="Z52" s="58">
        <v>2.99</v>
      </c>
      <c r="AA52" s="58">
        <v>3.45</v>
      </c>
      <c r="AB52" s="59"/>
      <c r="AC52" s="59"/>
      <c r="AD52" s="59">
        <v>3.76</v>
      </c>
      <c r="AE52" s="59">
        <v>6.4</v>
      </c>
      <c r="AF52" s="59">
        <f t="shared" si="8"/>
        <v>2.7622494245632434</v>
      </c>
      <c r="AG52" s="59">
        <f t="shared" si="9"/>
        <v>2.7718938278796736</v>
      </c>
      <c r="AH52" s="29"/>
      <c r="AI52" s="29"/>
      <c r="AN52" s="31"/>
      <c r="AO52" s="31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</row>
    <row r="53" spans="1:113" x14ac:dyDescent="0.25">
      <c r="A53" s="48">
        <v>53</v>
      </c>
      <c r="B53" s="58" t="s">
        <v>6</v>
      </c>
      <c r="C53" s="58" t="s">
        <v>7</v>
      </c>
      <c r="D53" s="58">
        <v>0.1</v>
      </c>
      <c r="E53" s="59">
        <v>0.8</v>
      </c>
      <c r="F53" s="59">
        <v>0.35</v>
      </c>
      <c r="G53" s="60">
        <v>3.5999999999999997E-2</v>
      </c>
      <c r="H53" s="63">
        <v>1.615</v>
      </c>
      <c r="I53" s="58">
        <v>3</v>
      </c>
      <c r="J53" s="58">
        <v>1.25</v>
      </c>
      <c r="K53" s="58" t="s">
        <v>8</v>
      </c>
      <c r="L53" s="60">
        <v>9.7500000000000003E-2</v>
      </c>
      <c r="M53" s="60">
        <f t="shared" si="0"/>
        <v>0.13649999999999998</v>
      </c>
      <c r="N53" s="58">
        <v>3</v>
      </c>
      <c r="O53" s="58">
        <v>3.51</v>
      </c>
      <c r="P53" s="59">
        <f t="shared" si="5"/>
        <v>3.2850000000000001</v>
      </c>
      <c r="Q53" s="59">
        <f t="shared" si="6"/>
        <v>1.6769865841073273</v>
      </c>
      <c r="R53" s="59">
        <f t="shared" si="1"/>
        <v>2.3477812177502577</v>
      </c>
      <c r="S53" s="59">
        <f t="shared" si="10"/>
        <v>4.0016791241465999</v>
      </c>
      <c r="T53" s="59">
        <f t="shared" si="11"/>
        <v>4.6819645752515218</v>
      </c>
      <c r="U53" s="59">
        <f t="shared" si="12"/>
        <v>4.3818386409405266</v>
      </c>
      <c r="V53" s="59">
        <v>3.49</v>
      </c>
      <c r="W53" s="30">
        <v>5.26</v>
      </c>
      <c r="X53" s="61" t="s">
        <v>53</v>
      </c>
      <c r="Y53" s="59">
        <f t="shared" si="7"/>
        <v>1.17</v>
      </c>
      <c r="Z53" s="58">
        <v>3</v>
      </c>
      <c r="AA53" s="58">
        <v>3.51</v>
      </c>
      <c r="AB53" s="59"/>
      <c r="AC53" s="59"/>
      <c r="AD53" s="59">
        <v>3.49</v>
      </c>
      <c r="AE53" s="59">
        <v>5.26</v>
      </c>
      <c r="AF53" s="59">
        <f t="shared" si="8"/>
        <v>2.6059405443341914</v>
      </c>
      <c r="AG53" s="59">
        <f t="shared" si="9"/>
        <v>2.6794432604074685</v>
      </c>
      <c r="AH53" s="29"/>
      <c r="AI53" s="29"/>
      <c r="AN53" s="31"/>
      <c r="AO53" s="31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</row>
    <row r="54" spans="1:113" x14ac:dyDescent="0.25">
      <c r="A54" s="48">
        <v>54</v>
      </c>
      <c r="B54" s="58" t="s">
        <v>6</v>
      </c>
      <c r="C54" s="58" t="s">
        <v>7</v>
      </c>
      <c r="D54" s="58">
        <v>0.1</v>
      </c>
      <c r="E54" s="59">
        <v>0.8</v>
      </c>
      <c r="F54" s="59">
        <v>0.35</v>
      </c>
      <c r="G54" s="60">
        <v>3.5999999999999997E-2</v>
      </c>
      <c r="H54" s="63">
        <v>1.615</v>
      </c>
      <c r="I54" s="58">
        <v>3</v>
      </c>
      <c r="J54" s="58">
        <v>1.25</v>
      </c>
      <c r="K54" s="58" t="s">
        <v>8</v>
      </c>
      <c r="L54" s="60">
        <v>7.9899999999999999E-2</v>
      </c>
      <c r="M54" s="60">
        <f t="shared" si="0"/>
        <v>0.11185999999999999</v>
      </c>
      <c r="N54" s="58">
        <v>3.02</v>
      </c>
      <c r="O54" s="58">
        <v>3.45</v>
      </c>
      <c r="P54" s="59">
        <f t="shared" si="5"/>
        <v>3.3068999999999997</v>
      </c>
      <c r="Q54" s="59">
        <f t="shared" si="6"/>
        <v>1.3742690058479532</v>
      </c>
      <c r="R54" s="59">
        <f t="shared" si="1"/>
        <v>1.9239766081871343</v>
      </c>
      <c r="S54" s="59">
        <f t="shared" si="10"/>
        <v>4.4499677964875195</v>
      </c>
      <c r="T54" s="59">
        <f t="shared" si="11"/>
        <v>5.0835724827423654</v>
      </c>
      <c r="U54" s="59">
        <f t="shared" si="12"/>
        <v>4.8727147371538333</v>
      </c>
      <c r="V54" s="59">
        <v>0.83</v>
      </c>
      <c r="W54" s="30">
        <v>1.5</v>
      </c>
      <c r="X54" s="61" t="s">
        <v>53</v>
      </c>
      <c r="Y54" s="59">
        <f t="shared" si="7"/>
        <v>1.1423841059602649</v>
      </c>
      <c r="Z54" s="58">
        <v>3.02</v>
      </c>
      <c r="AA54" s="58">
        <v>3.45</v>
      </c>
      <c r="AB54" s="59"/>
      <c r="AC54" s="59"/>
      <c r="AD54" s="59"/>
      <c r="AE54" s="59">
        <v>1.5</v>
      </c>
      <c r="AF54" s="59"/>
      <c r="AG54" s="59">
        <f t="shared" si="9"/>
        <v>2.8220559872131195</v>
      </c>
      <c r="AH54" s="29"/>
      <c r="AI54" s="29"/>
      <c r="AN54" s="31"/>
      <c r="AO54" s="31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</row>
    <row r="55" spans="1:113" x14ac:dyDescent="0.25">
      <c r="A55" s="49">
        <v>55</v>
      </c>
      <c r="B55" s="37" t="s">
        <v>6</v>
      </c>
      <c r="C55" s="37" t="s">
        <v>7</v>
      </c>
      <c r="D55" s="37">
        <v>0.1</v>
      </c>
      <c r="E55" s="33">
        <v>0.8</v>
      </c>
      <c r="F55" s="33">
        <v>0.35</v>
      </c>
      <c r="G55" s="50">
        <v>3.5999999999999997E-2</v>
      </c>
      <c r="H55" s="34">
        <v>1.615</v>
      </c>
      <c r="I55" s="37">
        <v>3</v>
      </c>
      <c r="J55" s="37">
        <v>1.25</v>
      </c>
      <c r="K55" s="37" t="s">
        <v>8</v>
      </c>
      <c r="L55" s="50">
        <v>0.112</v>
      </c>
      <c r="M55" s="50">
        <f t="shared" si="0"/>
        <v>0.15679999999999999</v>
      </c>
      <c r="N55" s="37">
        <v>2.98</v>
      </c>
      <c r="O55" s="37">
        <v>3.45</v>
      </c>
      <c r="P55" s="33">
        <f t="shared" si="5"/>
        <v>3.2631000000000001</v>
      </c>
      <c r="Q55" s="33">
        <f t="shared" si="6"/>
        <v>1.9263845889232887</v>
      </c>
      <c r="R55" s="33">
        <f t="shared" si="1"/>
        <v>2.696938424492604</v>
      </c>
      <c r="S55" s="33">
        <f t="shared" si="10"/>
        <v>3.7087756893162265</v>
      </c>
      <c r="T55" s="33">
        <f t="shared" si="11"/>
        <v>4.2937168215238195</v>
      </c>
      <c r="U55" s="33">
        <f t="shared" si="12"/>
        <v>4.0611093798012678</v>
      </c>
      <c r="V55" s="33">
        <v>7.02</v>
      </c>
      <c r="W55" s="32">
        <v>9.14</v>
      </c>
      <c r="X55" s="72" t="s">
        <v>53</v>
      </c>
      <c r="Y55" s="33">
        <f t="shared" si="7"/>
        <v>1.1577181208053693</v>
      </c>
      <c r="Z55" s="37">
        <v>2.98</v>
      </c>
      <c r="AA55" s="37">
        <v>3.45</v>
      </c>
      <c r="AB55" s="33"/>
      <c r="AC55" s="33"/>
      <c r="AD55" s="33">
        <v>7.02</v>
      </c>
      <c r="AE55" s="33">
        <v>9.14</v>
      </c>
      <c r="AF55" s="33">
        <f t="shared" si="8"/>
        <v>2.6030084192677196</v>
      </c>
      <c r="AG55" s="33">
        <f t="shared" si="9"/>
        <v>2.7559153994977246</v>
      </c>
      <c r="AH55" s="29"/>
      <c r="AI55" s="29"/>
      <c r="AN55" s="31"/>
      <c r="AO55" s="31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</row>
    <row r="56" spans="1:113" x14ac:dyDescent="0.25">
      <c r="A56" s="48">
        <v>56</v>
      </c>
      <c r="B56" s="58" t="s">
        <v>6</v>
      </c>
      <c r="C56" s="58" t="s">
        <v>7</v>
      </c>
      <c r="D56" s="58">
        <v>0.1</v>
      </c>
      <c r="E56" s="59">
        <v>0.8</v>
      </c>
      <c r="F56" s="59">
        <v>0.35</v>
      </c>
      <c r="G56" s="60">
        <v>3.5999999999999997E-2</v>
      </c>
      <c r="H56" s="63">
        <v>1.63</v>
      </c>
      <c r="I56" s="58">
        <v>3</v>
      </c>
      <c r="J56" s="58">
        <v>2.25</v>
      </c>
      <c r="K56" s="58" t="s">
        <v>8</v>
      </c>
      <c r="L56" s="60">
        <v>0.12559999999999999</v>
      </c>
      <c r="M56" s="60">
        <f t="shared" si="0"/>
        <v>0.17583999999999997</v>
      </c>
      <c r="N56" s="58">
        <v>1.86</v>
      </c>
      <c r="O56" s="58">
        <v>2.11</v>
      </c>
      <c r="P56" s="59">
        <f t="shared" si="5"/>
        <v>2.0367000000000002</v>
      </c>
      <c r="Q56" s="59">
        <f t="shared" si="6"/>
        <v>2.1404226312201775</v>
      </c>
      <c r="R56" s="59">
        <f t="shared" si="1"/>
        <v>2.9965916837082482</v>
      </c>
      <c r="S56" s="59">
        <f t="shared" si="10"/>
        <v>2.1859561172788169</v>
      </c>
      <c r="T56" s="59">
        <f t="shared" si="11"/>
        <v>2.4797674233646787</v>
      </c>
      <c r="U56" s="59">
        <f t="shared" si="12"/>
        <v>2.3936219484203041</v>
      </c>
      <c r="V56" s="59">
        <v>7.31</v>
      </c>
      <c r="W56" s="30">
        <v>12.34</v>
      </c>
      <c r="X56" s="61" t="s">
        <v>53</v>
      </c>
      <c r="Y56" s="59">
        <f t="shared" si="7"/>
        <v>1.1344086021505375</v>
      </c>
      <c r="Z56" s="58">
        <v>1.86</v>
      </c>
      <c r="AA56" s="58">
        <v>2.11</v>
      </c>
      <c r="AB56" s="59"/>
      <c r="AC56" s="59"/>
      <c r="AD56" s="59">
        <v>7.31</v>
      </c>
      <c r="AE56" s="59">
        <v>12.34</v>
      </c>
      <c r="AF56" s="59">
        <f t="shared" si="8"/>
        <v>2.8689042828799352</v>
      </c>
      <c r="AG56" s="59">
        <f t="shared" si="9"/>
        <v>2.8836903742493294</v>
      </c>
      <c r="AH56" s="29"/>
      <c r="AI56" s="29"/>
      <c r="AN56" s="31"/>
      <c r="AO56" s="31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</row>
    <row r="57" spans="1:113" x14ac:dyDescent="0.25">
      <c r="A57" s="48">
        <v>57</v>
      </c>
      <c r="B57" s="58" t="s">
        <v>6</v>
      </c>
      <c r="C57" s="58" t="s">
        <v>7</v>
      </c>
      <c r="D57" s="58">
        <v>0.1</v>
      </c>
      <c r="E57" s="59">
        <v>0.8</v>
      </c>
      <c r="F57" s="59">
        <v>0.35</v>
      </c>
      <c r="G57" s="60">
        <v>3.5999999999999997E-2</v>
      </c>
      <c r="H57" s="63">
        <v>1.63</v>
      </c>
      <c r="I57" s="58">
        <v>3</v>
      </c>
      <c r="J57" s="58">
        <v>2.25</v>
      </c>
      <c r="K57" s="58" t="s">
        <v>8</v>
      </c>
      <c r="L57" s="60">
        <v>0.1004</v>
      </c>
      <c r="M57" s="60">
        <f t="shared" si="0"/>
        <v>0.14055999999999999</v>
      </c>
      <c r="N57" s="58">
        <v>1.86</v>
      </c>
      <c r="O57" s="58">
        <v>2.11</v>
      </c>
      <c r="P57" s="59">
        <f t="shared" si="5"/>
        <v>2.0367000000000002</v>
      </c>
      <c r="Q57" s="59">
        <f t="shared" si="6"/>
        <v>1.7109747784594413</v>
      </c>
      <c r="R57" s="59">
        <f t="shared" si="1"/>
        <v>2.3953646898432179</v>
      </c>
      <c r="S57" s="59">
        <f t="shared" si="10"/>
        <v>2.4449467376644014</v>
      </c>
      <c r="T57" s="59">
        <f t="shared" si="11"/>
        <v>2.77356861100639</v>
      </c>
      <c r="U57" s="59">
        <f t="shared" si="12"/>
        <v>2.677216677742519</v>
      </c>
      <c r="V57" s="59">
        <v>5.03</v>
      </c>
      <c r="W57" s="30">
        <v>6.63</v>
      </c>
      <c r="X57" s="61" t="s">
        <v>53</v>
      </c>
      <c r="Y57" s="59">
        <f t="shared" si="7"/>
        <v>1.1344086021505375</v>
      </c>
      <c r="Z57" s="58">
        <v>1.86</v>
      </c>
      <c r="AA57" s="58">
        <v>2.11</v>
      </c>
      <c r="AB57" s="59"/>
      <c r="AC57" s="59"/>
      <c r="AD57" s="59">
        <v>5.03</v>
      </c>
      <c r="AE57" s="59">
        <v>6.63</v>
      </c>
      <c r="AF57" s="59">
        <f t="shared" si="8"/>
        <v>2.4713258427291542</v>
      </c>
      <c r="AG57" s="59">
        <f t="shared" si="9"/>
        <v>2.6100752436619783</v>
      </c>
      <c r="AH57" s="29"/>
      <c r="AI57" s="29"/>
      <c r="AN57" s="31"/>
      <c r="AO57" s="31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</row>
    <row r="58" spans="1:113" x14ac:dyDescent="0.25">
      <c r="A58" s="48">
        <v>58</v>
      </c>
      <c r="B58" s="58" t="s">
        <v>6</v>
      </c>
      <c r="C58" s="58" t="s">
        <v>7</v>
      </c>
      <c r="D58" s="58">
        <v>0.1</v>
      </c>
      <c r="E58" s="59">
        <v>0.8</v>
      </c>
      <c r="F58" s="59">
        <v>0.35</v>
      </c>
      <c r="G58" s="60">
        <v>3.5999999999999997E-2</v>
      </c>
      <c r="H58" s="63">
        <v>1.63</v>
      </c>
      <c r="I58" s="58">
        <v>3</v>
      </c>
      <c r="J58" s="58">
        <v>2.25</v>
      </c>
      <c r="K58" s="58" t="s">
        <v>8</v>
      </c>
      <c r="L58" s="60">
        <v>6.9099999999999995E-2</v>
      </c>
      <c r="M58" s="60">
        <f t="shared" si="0"/>
        <v>9.6739999999999993E-2</v>
      </c>
      <c r="N58" s="58">
        <v>1.85</v>
      </c>
      <c r="O58" s="58">
        <v>2.08</v>
      </c>
      <c r="P58" s="59">
        <f t="shared" si="5"/>
        <v>2.0257499999999999</v>
      </c>
      <c r="Q58" s="59">
        <f t="shared" si="6"/>
        <v>1.1775732788002728</v>
      </c>
      <c r="R58" s="59">
        <f t="shared" si="1"/>
        <v>1.6486025903203818</v>
      </c>
      <c r="S58" s="59">
        <f t="shared" si="10"/>
        <v>2.9312713246220099</v>
      </c>
      <c r="T58" s="59">
        <f t="shared" si="11"/>
        <v>3.2956996514669088</v>
      </c>
      <c r="U58" s="59">
        <f t="shared" si="12"/>
        <v>3.2097421004611006</v>
      </c>
      <c r="V58" s="59">
        <v>0.6</v>
      </c>
      <c r="W58" s="30">
        <v>0.77</v>
      </c>
      <c r="X58" s="61" t="s">
        <v>53</v>
      </c>
      <c r="Y58" s="59">
        <f t="shared" si="7"/>
        <v>1.1243243243243244</v>
      </c>
      <c r="Z58" s="58">
        <v>1.85</v>
      </c>
      <c r="AA58" s="58">
        <v>2.08</v>
      </c>
      <c r="AB58" s="59"/>
      <c r="AC58" s="59"/>
      <c r="AD58" s="59"/>
      <c r="AE58" s="59"/>
      <c r="AF58" s="59"/>
      <c r="AG58" s="59"/>
      <c r="AH58" s="29"/>
      <c r="AI58" s="29"/>
      <c r="AN58" s="31"/>
      <c r="AO58" s="31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</row>
    <row r="59" spans="1:113" x14ac:dyDescent="0.25">
      <c r="A59" s="48">
        <v>59</v>
      </c>
      <c r="B59" s="58" t="s">
        <v>6</v>
      </c>
      <c r="C59" s="58" t="s">
        <v>7</v>
      </c>
      <c r="D59" s="58">
        <v>0.1</v>
      </c>
      <c r="E59" s="59">
        <v>0.8</v>
      </c>
      <c r="F59" s="59">
        <v>0.35</v>
      </c>
      <c r="G59" s="60">
        <v>3.5999999999999997E-2</v>
      </c>
      <c r="H59" s="63">
        <v>1.63</v>
      </c>
      <c r="I59" s="58">
        <v>3</v>
      </c>
      <c r="J59" s="58">
        <v>2.25</v>
      </c>
      <c r="K59" s="58" t="s">
        <v>8</v>
      </c>
      <c r="L59" s="60">
        <v>8.6800000000000002E-2</v>
      </c>
      <c r="M59" s="60">
        <f t="shared" si="0"/>
        <v>0.12151999999999999</v>
      </c>
      <c r="N59" s="58">
        <v>1.84</v>
      </c>
      <c r="O59" s="58">
        <v>2.13</v>
      </c>
      <c r="P59" s="59">
        <f t="shared" si="5"/>
        <v>2.0148000000000001</v>
      </c>
      <c r="Q59" s="59">
        <f t="shared" si="6"/>
        <v>1.4792092706203139</v>
      </c>
      <c r="R59" s="59">
        <f t="shared" si="1"/>
        <v>2.0708929788684394</v>
      </c>
      <c r="S59" s="59">
        <f t="shared" si="10"/>
        <v>2.6012451004694883</v>
      </c>
      <c r="T59" s="59">
        <f t="shared" si="11"/>
        <v>3.011223947826092</v>
      </c>
      <c r="U59" s="59">
        <f t="shared" si="12"/>
        <v>2.8483633850140899</v>
      </c>
      <c r="V59" s="59">
        <v>0.86</v>
      </c>
      <c r="W59" s="30">
        <v>2.93</v>
      </c>
      <c r="X59" s="61" t="s">
        <v>53</v>
      </c>
      <c r="Y59" s="59">
        <f t="shared" si="7"/>
        <v>1.1576086956521738</v>
      </c>
      <c r="Z59" s="58">
        <v>1.84</v>
      </c>
      <c r="AA59" s="58">
        <v>2.13</v>
      </c>
      <c r="AB59" s="59"/>
      <c r="AC59" s="59"/>
      <c r="AD59" s="59"/>
      <c r="AE59" s="59">
        <v>2.93</v>
      </c>
      <c r="AF59" s="59"/>
      <c r="AG59" s="59">
        <f t="shared" si="9"/>
        <v>2.6568572532497217</v>
      </c>
      <c r="AH59" s="29"/>
      <c r="AI59" s="29"/>
      <c r="AN59" s="31"/>
      <c r="AO59" s="31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</row>
    <row r="60" spans="1:113" x14ac:dyDescent="0.25">
      <c r="A60" s="48">
        <v>60</v>
      </c>
      <c r="B60" s="58" t="s">
        <v>6</v>
      </c>
      <c r="C60" s="58" t="s">
        <v>7</v>
      </c>
      <c r="D60" s="58">
        <v>0.1</v>
      </c>
      <c r="E60" s="59">
        <v>0.8</v>
      </c>
      <c r="F60" s="59">
        <v>0.35</v>
      </c>
      <c r="G60" s="60">
        <v>3.5999999999999997E-2</v>
      </c>
      <c r="H60" s="63">
        <v>1.63</v>
      </c>
      <c r="I60" s="58">
        <v>3</v>
      </c>
      <c r="J60" s="58">
        <v>2.25</v>
      </c>
      <c r="K60" s="58" t="s">
        <v>8</v>
      </c>
      <c r="L60" s="60">
        <v>0.1159</v>
      </c>
      <c r="M60" s="60">
        <f t="shared" si="0"/>
        <v>0.16225999999999999</v>
      </c>
      <c r="N60" s="58">
        <v>1.84</v>
      </c>
      <c r="O60" s="58">
        <v>2.17</v>
      </c>
      <c r="P60" s="59">
        <f t="shared" si="5"/>
        <v>2.0148000000000001</v>
      </c>
      <c r="Q60" s="59">
        <f t="shared" si="6"/>
        <v>1.9751192910702118</v>
      </c>
      <c r="R60" s="59">
        <f t="shared" si="1"/>
        <v>2.7651670074982961</v>
      </c>
      <c r="S60" s="59">
        <f t="shared" si="10"/>
        <v>2.2511240085979773</v>
      </c>
      <c r="T60" s="59">
        <f t="shared" si="11"/>
        <v>2.6548582057921801</v>
      </c>
      <c r="U60" s="59">
        <f t="shared" si="12"/>
        <v>2.4649807894147857</v>
      </c>
      <c r="V60" s="59">
        <v>8.1300000000000008</v>
      </c>
      <c r="W60" s="30">
        <v>12.64</v>
      </c>
      <c r="X60" s="61" t="s">
        <v>53</v>
      </c>
      <c r="Y60" s="59">
        <f t="shared" si="7"/>
        <v>1.1793478260869565</v>
      </c>
      <c r="Z60" s="58">
        <v>1.84</v>
      </c>
      <c r="AA60" s="58">
        <v>2.17</v>
      </c>
      <c r="AB60" s="59"/>
      <c r="AC60" s="59"/>
      <c r="AD60" s="59">
        <v>8.1300000000000008</v>
      </c>
      <c r="AE60" s="59">
        <v>12.64</v>
      </c>
      <c r="AF60" s="59">
        <f t="shared" si="8"/>
        <v>2.591643266251161</v>
      </c>
      <c r="AG60" s="59">
        <f t="shared" si="9"/>
        <v>2.6482320756393727</v>
      </c>
      <c r="AH60" s="29"/>
      <c r="AI60" s="29"/>
      <c r="AN60" s="31"/>
      <c r="AO60" s="31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</row>
    <row r="61" spans="1:113" x14ac:dyDescent="0.25">
      <c r="A61" s="49">
        <v>61</v>
      </c>
      <c r="B61" s="37" t="s">
        <v>6</v>
      </c>
      <c r="C61" s="37" t="s">
        <v>7</v>
      </c>
      <c r="D61" s="37">
        <v>0.1</v>
      </c>
      <c r="E61" s="33">
        <v>0.8</v>
      </c>
      <c r="F61" s="33">
        <v>0.35</v>
      </c>
      <c r="G61" s="50">
        <v>3.5999999999999997E-2</v>
      </c>
      <c r="H61" s="34">
        <v>1.63</v>
      </c>
      <c r="I61" s="37">
        <v>3</v>
      </c>
      <c r="J61" s="37">
        <v>2.25</v>
      </c>
      <c r="K61" s="37" t="s">
        <v>8</v>
      </c>
      <c r="L61" s="50">
        <v>0.1326</v>
      </c>
      <c r="M61" s="50">
        <f t="shared" si="0"/>
        <v>0.18563999999999997</v>
      </c>
      <c r="N61" s="37">
        <v>1.87</v>
      </c>
      <c r="O61" s="37">
        <v>2.11</v>
      </c>
      <c r="P61" s="33">
        <f t="shared" si="5"/>
        <v>2.04765</v>
      </c>
      <c r="Q61" s="33">
        <f t="shared" si="6"/>
        <v>2.259713701431493</v>
      </c>
      <c r="R61" s="33">
        <f t="shared" si="1"/>
        <v>3.1635991820040901</v>
      </c>
      <c r="S61" s="33">
        <f t="shared" si="10"/>
        <v>2.1389131932213377</v>
      </c>
      <c r="T61" s="33">
        <f t="shared" si="11"/>
        <v>2.4134261164155197</v>
      </c>
      <c r="U61" s="33">
        <f t="shared" si="12"/>
        <v>2.3421099465773647</v>
      </c>
      <c r="V61" s="33">
        <v>10.88</v>
      </c>
      <c r="W61" s="32">
        <v>18.649999999999999</v>
      </c>
      <c r="X61" s="72" t="s">
        <v>53</v>
      </c>
      <c r="Y61" s="33">
        <f t="shared" si="7"/>
        <v>1.1283422459893047</v>
      </c>
      <c r="Z61" s="37">
        <v>1.87</v>
      </c>
      <c r="AA61" s="37">
        <v>2.11</v>
      </c>
      <c r="AB61" s="33"/>
      <c r="AC61" s="33"/>
      <c r="AD61" s="33">
        <v>10.88</v>
      </c>
      <c r="AE61" s="33"/>
      <c r="AF61" s="33">
        <f t="shared" si="8"/>
        <v>2.7972265378393781</v>
      </c>
      <c r="AG61" s="33"/>
      <c r="AH61" s="29"/>
      <c r="AI61" s="29"/>
      <c r="AN61" s="31"/>
      <c r="AO61" s="31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</row>
    <row r="62" spans="1:113" x14ac:dyDescent="0.25">
      <c r="A62" s="48">
        <v>62</v>
      </c>
      <c r="B62" s="58" t="s">
        <v>6</v>
      </c>
      <c r="C62" s="58" t="s">
        <v>7</v>
      </c>
      <c r="D62" s="58">
        <v>0.1</v>
      </c>
      <c r="E62" s="59">
        <v>0.8</v>
      </c>
      <c r="F62" s="59">
        <v>0.35</v>
      </c>
      <c r="G62" s="60">
        <v>3.5999999999999997E-2</v>
      </c>
      <c r="H62" s="63">
        <v>1.63</v>
      </c>
      <c r="I62" s="58">
        <v>4</v>
      </c>
      <c r="J62" s="58">
        <v>2.25</v>
      </c>
      <c r="K62" s="58" t="s">
        <v>8</v>
      </c>
      <c r="L62" s="60">
        <v>0.18809999999999999</v>
      </c>
      <c r="M62" s="60">
        <f t="shared" si="0"/>
        <v>0.26333999999999996</v>
      </c>
      <c r="N62" s="58">
        <v>2.1800000000000002</v>
      </c>
      <c r="O62" s="58">
        <v>2.44</v>
      </c>
      <c r="P62" s="59">
        <f t="shared" si="5"/>
        <v>2.3871000000000002</v>
      </c>
      <c r="Q62" s="59">
        <f t="shared" si="6"/>
        <v>3.2055214723926384</v>
      </c>
      <c r="R62" s="59">
        <f t="shared" si="1"/>
        <v>4.4877300613496933</v>
      </c>
      <c r="S62" s="59">
        <f t="shared" si="10"/>
        <v>1.5701699950532366</v>
      </c>
      <c r="T62" s="59">
        <f t="shared" si="11"/>
        <v>1.7574379761146313</v>
      </c>
      <c r="U62" s="59">
        <f t="shared" si="12"/>
        <v>1.719336144583294</v>
      </c>
      <c r="V62" s="59">
        <v>28.84</v>
      </c>
      <c r="W62" s="30">
        <v>-1</v>
      </c>
      <c r="X62" s="61" t="s">
        <v>53</v>
      </c>
      <c r="Y62" s="59">
        <f t="shared" si="7"/>
        <v>1.1192660550458715</v>
      </c>
      <c r="Z62" s="58">
        <v>2.1800000000000002</v>
      </c>
      <c r="AA62" s="58">
        <v>2.44</v>
      </c>
      <c r="AB62" s="59"/>
      <c r="AC62" s="59"/>
      <c r="AD62" s="59"/>
      <c r="AE62" s="59"/>
      <c r="AF62" s="59"/>
      <c r="AG62" s="59"/>
      <c r="AH62" s="29"/>
      <c r="AI62" s="29"/>
      <c r="AN62" s="31"/>
      <c r="AO62" s="31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</row>
    <row r="63" spans="1:113" x14ac:dyDescent="0.25">
      <c r="A63" s="48">
        <v>63</v>
      </c>
      <c r="B63" s="58" t="s">
        <v>6</v>
      </c>
      <c r="C63" s="58" t="s">
        <v>7</v>
      </c>
      <c r="D63" s="58">
        <v>0.1</v>
      </c>
      <c r="E63" s="59">
        <v>0.8</v>
      </c>
      <c r="F63" s="59">
        <v>0.35</v>
      </c>
      <c r="G63" s="60">
        <v>3.5999999999999997E-2</v>
      </c>
      <c r="H63" s="63">
        <v>1.63</v>
      </c>
      <c r="I63" s="58">
        <v>4</v>
      </c>
      <c r="J63" s="58">
        <v>2.25</v>
      </c>
      <c r="K63" s="58" t="s">
        <v>8</v>
      </c>
      <c r="L63" s="60">
        <v>0.1661</v>
      </c>
      <c r="M63" s="60">
        <f t="shared" si="0"/>
        <v>0.23253999999999997</v>
      </c>
      <c r="N63" s="58">
        <v>2.17</v>
      </c>
      <c r="O63" s="58">
        <v>2.5</v>
      </c>
      <c r="P63" s="59">
        <f t="shared" si="5"/>
        <v>2.37615</v>
      </c>
      <c r="Q63" s="59">
        <f t="shared" si="6"/>
        <v>2.8306066802999323</v>
      </c>
      <c r="R63" s="59">
        <f t="shared" si="1"/>
        <v>3.9628493524199047</v>
      </c>
      <c r="S63" s="59">
        <f t="shared" si="10"/>
        <v>1.663257520498387</v>
      </c>
      <c r="T63" s="59">
        <f t="shared" si="11"/>
        <v>1.9161953001133492</v>
      </c>
      <c r="U63" s="59">
        <f t="shared" si="12"/>
        <v>1.8212669849457337</v>
      </c>
      <c r="V63" s="59">
        <v>20.45</v>
      </c>
      <c r="W63" s="30">
        <v>32.97</v>
      </c>
      <c r="X63" s="61" t="s">
        <v>53</v>
      </c>
      <c r="Y63" s="59">
        <f t="shared" si="7"/>
        <v>1.1520737327188941</v>
      </c>
      <c r="Z63" s="58">
        <v>2.17</v>
      </c>
      <c r="AA63" s="58">
        <v>2.5</v>
      </c>
      <c r="AB63" s="59"/>
      <c r="AC63" s="59"/>
      <c r="AD63" s="59">
        <v>20.45</v>
      </c>
      <c r="AE63" s="59"/>
      <c r="AF63" s="59">
        <f t="shared" si="8"/>
        <v>3.088452062500652</v>
      </c>
      <c r="AG63" s="59"/>
      <c r="AH63" s="29"/>
      <c r="AI63" s="29"/>
      <c r="AN63" s="31"/>
      <c r="AO63" s="31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</row>
    <row r="64" spans="1:113" x14ac:dyDescent="0.25">
      <c r="A64" s="48">
        <v>64</v>
      </c>
      <c r="B64" s="58" t="s">
        <v>6</v>
      </c>
      <c r="C64" s="58" t="s">
        <v>7</v>
      </c>
      <c r="D64" s="58">
        <v>0.1</v>
      </c>
      <c r="E64" s="59">
        <v>0.8</v>
      </c>
      <c r="F64" s="59">
        <v>0.35</v>
      </c>
      <c r="G64" s="60">
        <v>3.5999999999999997E-2</v>
      </c>
      <c r="H64" s="63">
        <v>1.63</v>
      </c>
      <c r="I64" s="58">
        <v>4</v>
      </c>
      <c r="J64" s="58">
        <v>2.25</v>
      </c>
      <c r="K64" s="58" t="s">
        <v>8</v>
      </c>
      <c r="L64" s="60">
        <v>0.13650000000000001</v>
      </c>
      <c r="M64" s="60">
        <f t="shared" si="0"/>
        <v>0.19109999999999999</v>
      </c>
      <c r="N64" s="58">
        <v>2.1800000000000002</v>
      </c>
      <c r="O64" s="58">
        <v>2.56</v>
      </c>
      <c r="P64" s="59">
        <f t="shared" si="5"/>
        <v>2.3871000000000002</v>
      </c>
      <c r="Q64" s="59">
        <f t="shared" si="6"/>
        <v>2.3261758691206551</v>
      </c>
      <c r="R64" s="59">
        <f t="shared" si="1"/>
        <v>3.2566462167689165</v>
      </c>
      <c r="S64" s="59">
        <f t="shared" si="10"/>
        <v>1.8432096951177768</v>
      </c>
      <c r="T64" s="59">
        <f t="shared" si="11"/>
        <v>2.1645031282117011</v>
      </c>
      <c r="U64" s="59">
        <f t="shared" si="12"/>
        <v>2.0183146161539658</v>
      </c>
      <c r="V64" s="59">
        <v>8.68</v>
      </c>
      <c r="W64" s="30">
        <v>18.32</v>
      </c>
      <c r="X64" s="61" t="s">
        <v>53</v>
      </c>
      <c r="Y64" s="59">
        <f t="shared" si="7"/>
        <v>1.1743119266055044</v>
      </c>
      <c r="Z64" s="58">
        <v>2.1800000000000002</v>
      </c>
      <c r="AA64" s="58">
        <v>2.56</v>
      </c>
      <c r="AB64" s="59"/>
      <c r="AC64" s="59"/>
      <c r="AD64" s="59">
        <v>8.68</v>
      </c>
      <c r="AE64" s="59">
        <v>18.32</v>
      </c>
      <c r="AF64" s="59">
        <f t="shared" si="8"/>
        <v>3.012580087464928</v>
      </c>
      <c r="AG64" s="59">
        <f t="shared" si="9"/>
        <v>2.8958067614138545</v>
      </c>
      <c r="AH64" s="29"/>
      <c r="AI64" s="29"/>
      <c r="AN64" s="31"/>
      <c r="AO64" s="31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</row>
    <row r="65" spans="1:113" x14ac:dyDescent="0.25">
      <c r="A65" s="48">
        <v>65</v>
      </c>
      <c r="B65" s="58" t="s">
        <v>6</v>
      </c>
      <c r="C65" s="58" t="s">
        <v>7</v>
      </c>
      <c r="D65" s="58">
        <v>0.1</v>
      </c>
      <c r="E65" s="59">
        <v>0.8</v>
      </c>
      <c r="F65" s="59">
        <v>0.35</v>
      </c>
      <c r="G65" s="60">
        <v>3.5999999999999997E-2</v>
      </c>
      <c r="H65" s="63">
        <v>1.63</v>
      </c>
      <c r="I65" s="58">
        <v>4</v>
      </c>
      <c r="J65" s="58">
        <v>2.25</v>
      </c>
      <c r="K65" s="58" t="s">
        <v>8</v>
      </c>
      <c r="L65" s="60">
        <v>0.1162</v>
      </c>
      <c r="M65" s="60">
        <f t="shared" si="0"/>
        <v>0.16267999999999999</v>
      </c>
      <c r="N65" s="58">
        <v>2.2000000000000002</v>
      </c>
      <c r="O65" s="58">
        <v>2.5</v>
      </c>
      <c r="P65" s="59">
        <f t="shared" si="5"/>
        <v>2.4090000000000003</v>
      </c>
      <c r="Q65" s="59">
        <f t="shared" si="6"/>
        <v>1.9802317655078394</v>
      </c>
      <c r="R65" s="59">
        <f t="shared" si="1"/>
        <v>2.772324471710975</v>
      </c>
      <c r="S65" s="59">
        <f t="shared" si="10"/>
        <v>2.0160634443194776</v>
      </c>
      <c r="T65" s="59">
        <f t="shared" si="11"/>
        <v>2.2909811867266789</v>
      </c>
      <c r="U65" s="59">
        <f t="shared" si="12"/>
        <v>2.2075894715298277</v>
      </c>
      <c r="V65" s="59">
        <v>5.35</v>
      </c>
      <c r="W65" s="30">
        <v>8.7799999999999994</v>
      </c>
      <c r="X65" s="61" t="s">
        <v>53</v>
      </c>
      <c r="Y65" s="59">
        <f t="shared" si="7"/>
        <v>1.1363636363636362</v>
      </c>
      <c r="Z65" s="58">
        <v>2.2000000000000002</v>
      </c>
      <c r="AA65" s="58">
        <v>2.5</v>
      </c>
      <c r="AB65" s="59"/>
      <c r="AC65" s="59"/>
      <c r="AD65" s="59">
        <v>5.35</v>
      </c>
      <c r="AE65" s="59">
        <v>8.7799999999999994</v>
      </c>
      <c r="AF65" s="59">
        <f t="shared" si="8"/>
        <v>2.8251744272727612</v>
      </c>
      <c r="AG65" s="59">
        <f t="shared" si="9"/>
        <v>2.8558095736988487</v>
      </c>
      <c r="AH65" s="29"/>
      <c r="AI65" s="29"/>
      <c r="AN65" s="31"/>
      <c r="AO65" s="31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</row>
    <row r="66" spans="1:113" x14ac:dyDescent="0.25">
      <c r="A66" s="48">
        <v>66</v>
      </c>
      <c r="B66" s="58" t="s">
        <v>6</v>
      </c>
      <c r="C66" s="58" t="s">
        <v>7</v>
      </c>
      <c r="D66" s="58">
        <v>0.1</v>
      </c>
      <c r="E66" s="59">
        <v>0.8</v>
      </c>
      <c r="F66" s="59">
        <v>0.35</v>
      </c>
      <c r="G66" s="60">
        <v>3.5999999999999997E-2</v>
      </c>
      <c r="H66" s="63">
        <v>1.63</v>
      </c>
      <c r="I66" s="58">
        <v>4</v>
      </c>
      <c r="J66" s="58">
        <v>2.25</v>
      </c>
      <c r="K66" s="58" t="s">
        <v>8</v>
      </c>
      <c r="L66" s="60">
        <v>8.9300000000000004E-2</v>
      </c>
      <c r="M66" s="60">
        <f t="shared" si="0"/>
        <v>0.12501999999999999</v>
      </c>
      <c r="N66" s="58">
        <v>2.2000000000000002</v>
      </c>
      <c r="O66" s="58">
        <v>2.44</v>
      </c>
      <c r="P66" s="59">
        <f t="shared" si="5"/>
        <v>2.4090000000000003</v>
      </c>
      <c r="Q66" s="59">
        <f t="shared" si="6"/>
        <v>1.5218132242672124</v>
      </c>
      <c r="R66" s="59">
        <f t="shared" si="1"/>
        <v>2.1305385139740971</v>
      </c>
      <c r="S66" s="59">
        <f t="shared" si="10"/>
        <v>2.2997547765927364</v>
      </c>
      <c r="T66" s="59">
        <f t="shared" si="11"/>
        <v>2.5506371158573984</v>
      </c>
      <c r="U66" s="59">
        <f t="shared" si="12"/>
        <v>2.518231480369046</v>
      </c>
      <c r="V66" s="59">
        <v>1.55</v>
      </c>
      <c r="W66" s="30">
        <v>3.24</v>
      </c>
      <c r="X66" s="61" t="s">
        <v>53</v>
      </c>
      <c r="Y66" s="59">
        <f t="shared" si="7"/>
        <v>1.1090909090909089</v>
      </c>
      <c r="Z66" s="58">
        <v>2.2000000000000002</v>
      </c>
      <c r="AA66" s="58">
        <v>2.44</v>
      </c>
      <c r="AB66" s="59"/>
      <c r="AC66" s="59"/>
      <c r="AD66" s="59">
        <v>1.55</v>
      </c>
      <c r="AE66" s="59">
        <v>3.24</v>
      </c>
      <c r="AF66" s="59">
        <f t="shared" si="8"/>
        <v>2.7816021546508383</v>
      </c>
      <c r="AG66" s="59">
        <f t="shared" si="9"/>
        <v>2.6789491928432683</v>
      </c>
      <c r="AH66" s="29"/>
      <c r="AI66" s="29"/>
      <c r="AN66" s="31"/>
      <c r="AO66" s="31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</row>
    <row r="67" spans="1:113" x14ac:dyDescent="0.25">
      <c r="A67" s="48">
        <v>67</v>
      </c>
      <c r="B67" s="58" t="s">
        <v>6</v>
      </c>
      <c r="C67" s="58" t="s">
        <v>7</v>
      </c>
      <c r="D67" s="58">
        <v>0.1</v>
      </c>
      <c r="E67" s="59">
        <v>0.8</v>
      </c>
      <c r="F67" s="59">
        <v>0.35</v>
      </c>
      <c r="G67" s="60">
        <v>3.5999999999999997E-2</v>
      </c>
      <c r="H67" s="63">
        <v>1.63</v>
      </c>
      <c r="I67" s="58">
        <v>4</v>
      </c>
      <c r="J67" s="58">
        <v>2.25</v>
      </c>
      <c r="K67" s="58" t="s">
        <v>8</v>
      </c>
      <c r="L67" s="60">
        <v>0.1343</v>
      </c>
      <c r="M67" s="60">
        <f t="shared" ref="M67:M130" si="13">1.4*L67</f>
        <v>0.18801999999999999</v>
      </c>
      <c r="N67" s="58">
        <v>2.67</v>
      </c>
      <c r="O67" s="58">
        <v>3.13</v>
      </c>
      <c r="P67" s="59">
        <f t="shared" si="5"/>
        <v>2.9236499999999999</v>
      </c>
      <c r="Q67" s="59">
        <f t="shared" si="6"/>
        <v>2.2886843899113845</v>
      </c>
      <c r="R67" s="59">
        <f t="shared" ref="R67:R130" si="14">M67/(H67*G67)</f>
        <v>3.2041581458759376</v>
      </c>
      <c r="S67" s="59">
        <f t="shared" ref="S67:S98" si="15">(1/$I67)/((($L67/($B$340/(2*PI())*N67^2))^0.5))</f>
        <v>2.2759244069620639</v>
      </c>
      <c r="T67" s="59">
        <f t="shared" ref="T67:T98" si="16">(1/$I67)/((($L67/($B$340/(2*PI())*O67^2))^0.5))</f>
        <v>2.6680312336296854</v>
      </c>
      <c r="U67" s="59">
        <f t="shared" ref="U67:U98" si="17">(1/$I67)/((($L67/($B$340/(2*PI())*P67^2))^0.5))</f>
        <v>2.49213722562346</v>
      </c>
      <c r="V67" s="59">
        <v>18.8</v>
      </c>
      <c r="W67" s="30">
        <v>29.88</v>
      </c>
      <c r="X67" s="61" t="s">
        <v>53</v>
      </c>
      <c r="Y67" s="59">
        <f t="shared" si="7"/>
        <v>1.1722846441947565</v>
      </c>
      <c r="Z67" s="58">
        <v>2.67</v>
      </c>
      <c r="AA67" s="58">
        <v>3.13</v>
      </c>
      <c r="AB67" s="59"/>
      <c r="AC67" s="59"/>
      <c r="AD67" s="59">
        <v>18.8</v>
      </c>
      <c r="AE67" s="59"/>
      <c r="AF67" s="59">
        <f t="shared" si="8"/>
        <v>2.5395357892384789</v>
      </c>
      <c r="AG67" s="59"/>
      <c r="AH67" s="29"/>
      <c r="AI67" s="29"/>
      <c r="AN67" s="31"/>
      <c r="AO67" s="31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  <c r="DH67" s="29"/>
      <c r="DI67" s="29"/>
    </row>
    <row r="68" spans="1:113" x14ac:dyDescent="0.25">
      <c r="A68" s="48">
        <v>68</v>
      </c>
      <c r="B68" s="58" t="s">
        <v>6</v>
      </c>
      <c r="C68" s="58" t="s">
        <v>7</v>
      </c>
      <c r="D68" s="58">
        <v>0.1</v>
      </c>
      <c r="E68" s="59">
        <v>0.8</v>
      </c>
      <c r="F68" s="59">
        <v>0.35</v>
      </c>
      <c r="G68" s="60">
        <v>3.5999999999999997E-2</v>
      </c>
      <c r="H68" s="63">
        <v>1.63</v>
      </c>
      <c r="I68" s="58">
        <v>4</v>
      </c>
      <c r="J68" s="58">
        <v>2.25</v>
      </c>
      <c r="K68" s="58" t="s">
        <v>8</v>
      </c>
      <c r="L68" s="60">
        <v>0.11890000000000001</v>
      </c>
      <c r="M68" s="60">
        <f t="shared" si="13"/>
        <v>0.16646</v>
      </c>
      <c r="N68" s="58">
        <v>2.68</v>
      </c>
      <c r="O68" s="58">
        <v>3.1</v>
      </c>
      <c r="P68" s="59">
        <f t="shared" ref="P68:P131" si="18">N68*1.095</f>
        <v>2.9346000000000001</v>
      </c>
      <c r="Q68" s="59">
        <f t="shared" ref="Q68:Q131" si="19">L68/(H68*G68)</f>
        <v>2.0262440354464899</v>
      </c>
      <c r="R68" s="59">
        <f t="shared" si="14"/>
        <v>2.8367416496250857</v>
      </c>
      <c r="S68" s="59">
        <f t="shared" si="15"/>
        <v>2.4278868613136626</v>
      </c>
      <c r="T68" s="59">
        <f t="shared" si="16"/>
        <v>2.8083765933105798</v>
      </c>
      <c r="U68" s="59">
        <f t="shared" si="17"/>
        <v>2.6585361131384602</v>
      </c>
      <c r="V68" s="59">
        <v>11.24</v>
      </c>
      <c r="W68" s="30">
        <v>19.170000000000002</v>
      </c>
      <c r="X68" s="61" t="s">
        <v>53</v>
      </c>
      <c r="Y68" s="59">
        <f t="shared" ref="Y68:Y131" si="20">O68/N68</f>
        <v>1.1567164179104477</v>
      </c>
      <c r="Z68" s="58">
        <v>2.68</v>
      </c>
      <c r="AA68" s="58">
        <v>3.1</v>
      </c>
      <c r="AB68" s="59"/>
      <c r="AC68" s="59"/>
      <c r="AD68" s="59">
        <v>11.24</v>
      </c>
      <c r="AE68" s="59">
        <v>19.170000000000002</v>
      </c>
      <c r="AF68" s="59">
        <f t="shared" ref="AF68:AF131" si="21">Q68/(AD68/1000^0.5)^0.2</f>
        <v>2.4919451977892124</v>
      </c>
      <c r="AG68" s="59">
        <f t="shared" ref="AG68:AG131" si="22">Q68/(AE68/3000^0.5)^0.2</f>
        <v>2.4996514340551887</v>
      </c>
      <c r="AH68" s="29"/>
      <c r="AI68" s="29"/>
      <c r="AN68" s="31"/>
      <c r="AO68" s="31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29"/>
      <c r="DF68" s="29"/>
      <c r="DG68" s="29"/>
      <c r="DH68" s="29"/>
      <c r="DI68" s="29"/>
    </row>
    <row r="69" spans="1:113" x14ac:dyDescent="0.25">
      <c r="A69" s="48">
        <v>69</v>
      </c>
      <c r="B69" s="58" t="s">
        <v>6</v>
      </c>
      <c r="C69" s="58" t="s">
        <v>7</v>
      </c>
      <c r="D69" s="58">
        <v>0.1</v>
      </c>
      <c r="E69" s="59">
        <v>0.8</v>
      </c>
      <c r="F69" s="59">
        <v>0.35</v>
      </c>
      <c r="G69" s="60">
        <v>3.5999999999999997E-2</v>
      </c>
      <c r="H69" s="63">
        <v>1.63</v>
      </c>
      <c r="I69" s="58">
        <v>4</v>
      </c>
      <c r="J69" s="58">
        <v>2.25</v>
      </c>
      <c r="K69" s="58" t="s">
        <v>8</v>
      </c>
      <c r="L69" s="60">
        <v>8.7400000000000005E-2</v>
      </c>
      <c r="M69" s="60">
        <f t="shared" si="13"/>
        <v>0.12236</v>
      </c>
      <c r="N69" s="58">
        <v>2.69</v>
      </c>
      <c r="O69" s="58">
        <v>3.13</v>
      </c>
      <c r="P69" s="59">
        <f t="shared" si="18"/>
        <v>2.9455499999999999</v>
      </c>
      <c r="Q69" s="59">
        <f t="shared" si="19"/>
        <v>1.4894342194955696</v>
      </c>
      <c r="R69" s="59">
        <f t="shared" si="14"/>
        <v>2.085207907293797</v>
      </c>
      <c r="S69" s="59">
        <f t="shared" si="15"/>
        <v>2.8423734763064217</v>
      </c>
      <c r="T69" s="59">
        <f t="shared" si="16"/>
        <v>3.3072970188992938</v>
      </c>
      <c r="U69" s="59">
        <f t="shared" si="17"/>
        <v>3.1123989565555319</v>
      </c>
      <c r="V69" s="59">
        <v>3.62</v>
      </c>
      <c r="W69" s="30">
        <v>5.1100000000000003</v>
      </c>
      <c r="X69" s="61" t="s">
        <v>53</v>
      </c>
      <c r="Y69" s="59">
        <f t="shared" si="20"/>
        <v>1.1635687732342008</v>
      </c>
      <c r="Z69" s="58">
        <v>2.69</v>
      </c>
      <c r="AA69" s="58">
        <v>3.13</v>
      </c>
      <c r="AB69" s="59"/>
      <c r="AC69" s="59"/>
      <c r="AD69" s="59">
        <v>3.62</v>
      </c>
      <c r="AE69" s="59">
        <v>5.1100000000000003</v>
      </c>
      <c r="AF69" s="59">
        <f t="shared" si="21"/>
        <v>2.2976274616436476</v>
      </c>
      <c r="AG69" s="59">
        <f t="shared" si="22"/>
        <v>2.393587305601411</v>
      </c>
      <c r="AH69" s="29"/>
      <c r="AI69" s="29"/>
      <c r="AN69" s="31"/>
      <c r="AO69" s="31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  <c r="CN69" s="29"/>
      <c r="CO69" s="29"/>
      <c r="CP69" s="29"/>
      <c r="CQ69" s="29"/>
      <c r="CR69" s="29"/>
      <c r="CS69" s="29"/>
      <c r="CT69" s="29"/>
      <c r="CU69" s="29"/>
      <c r="CV69" s="29"/>
      <c r="CW69" s="29"/>
      <c r="CX69" s="29"/>
      <c r="CY69" s="29"/>
      <c r="CZ69" s="29"/>
      <c r="DA69" s="29"/>
      <c r="DB69" s="29"/>
      <c r="DC69" s="29"/>
      <c r="DD69" s="29"/>
      <c r="DE69" s="29"/>
      <c r="DF69" s="29"/>
      <c r="DG69" s="29"/>
      <c r="DH69" s="29"/>
      <c r="DI69" s="29"/>
    </row>
    <row r="70" spans="1:113" x14ac:dyDescent="0.25">
      <c r="A70" s="48">
        <v>70</v>
      </c>
      <c r="B70" s="58" t="s">
        <v>6</v>
      </c>
      <c r="C70" s="58" t="s">
        <v>7</v>
      </c>
      <c r="D70" s="58">
        <v>0.1</v>
      </c>
      <c r="E70" s="59">
        <v>0.8</v>
      </c>
      <c r="F70" s="59">
        <v>0.35</v>
      </c>
      <c r="G70" s="60">
        <v>3.5999999999999997E-2</v>
      </c>
      <c r="H70" s="63">
        <v>1.63</v>
      </c>
      <c r="I70" s="58">
        <v>4</v>
      </c>
      <c r="J70" s="58">
        <v>2.25</v>
      </c>
      <c r="K70" s="58" t="s">
        <v>8</v>
      </c>
      <c r="L70" s="60">
        <v>7.2099999999999997E-2</v>
      </c>
      <c r="M70" s="60">
        <f t="shared" si="13"/>
        <v>0.10093999999999999</v>
      </c>
      <c r="N70" s="58">
        <v>2.69</v>
      </c>
      <c r="O70" s="58">
        <v>3.17</v>
      </c>
      <c r="P70" s="59">
        <f t="shared" si="18"/>
        <v>2.9455499999999999</v>
      </c>
      <c r="Q70" s="59">
        <f t="shared" si="19"/>
        <v>1.228698023176551</v>
      </c>
      <c r="R70" s="59">
        <f t="shared" si="14"/>
        <v>1.7201772324471711</v>
      </c>
      <c r="S70" s="59">
        <f t="shared" si="15"/>
        <v>3.1294587097771314</v>
      </c>
      <c r="T70" s="59">
        <f t="shared" si="16"/>
        <v>3.6878751338265823</v>
      </c>
      <c r="U70" s="59">
        <f t="shared" si="17"/>
        <v>3.4267572872059584</v>
      </c>
      <c r="V70" s="59">
        <v>1.1499999999999999</v>
      </c>
      <c r="W70" s="30">
        <v>1.25</v>
      </c>
      <c r="X70" s="61" t="s">
        <v>53</v>
      </c>
      <c r="Y70" s="59">
        <f t="shared" si="20"/>
        <v>1.1784386617100371</v>
      </c>
      <c r="Z70" s="58">
        <v>2.69</v>
      </c>
      <c r="AA70" s="58">
        <v>3.17</v>
      </c>
      <c r="AB70" s="59"/>
      <c r="AC70" s="59"/>
      <c r="AD70" s="59">
        <v>1.1499999999999999</v>
      </c>
      <c r="AE70" s="59">
        <v>1.25</v>
      </c>
      <c r="AF70" s="59">
        <f t="shared" si="21"/>
        <v>2.3839963792698535</v>
      </c>
      <c r="AG70" s="59">
        <f t="shared" si="22"/>
        <v>2.6168286286715414</v>
      </c>
      <c r="AH70" s="29"/>
      <c r="AI70" s="29"/>
      <c r="AN70" s="31"/>
      <c r="AO70" s="31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/>
      <c r="CI70" s="29"/>
      <c r="CJ70" s="29"/>
      <c r="CK70" s="29"/>
      <c r="CL70" s="29"/>
      <c r="CM70" s="29"/>
      <c r="CN70" s="29"/>
      <c r="CO70" s="29"/>
      <c r="CP70" s="29"/>
      <c r="CQ70" s="29"/>
      <c r="CR70" s="29"/>
      <c r="CS70" s="29"/>
      <c r="CT70" s="29"/>
      <c r="CU70" s="29"/>
      <c r="CV70" s="29"/>
      <c r="CW70" s="29"/>
      <c r="CX70" s="29"/>
      <c r="CY70" s="29"/>
      <c r="CZ70" s="29"/>
      <c r="DA70" s="29"/>
      <c r="DB70" s="29"/>
      <c r="DC70" s="29"/>
      <c r="DD70" s="29"/>
      <c r="DE70" s="29"/>
      <c r="DF70" s="29"/>
      <c r="DG70" s="29"/>
      <c r="DH70" s="29"/>
      <c r="DI70" s="29"/>
    </row>
    <row r="71" spans="1:113" x14ac:dyDescent="0.25">
      <c r="A71" s="48">
        <v>71</v>
      </c>
      <c r="B71" s="58" t="s">
        <v>6</v>
      </c>
      <c r="C71" s="58" t="s">
        <v>7</v>
      </c>
      <c r="D71" s="58">
        <v>0.1</v>
      </c>
      <c r="E71" s="59">
        <v>0.8</v>
      </c>
      <c r="F71" s="59">
        <v>0.35</v>
      </c>
      <c r="G71" s="60">
        <v>3.5999999999999997E-2</v>
      </c>
      <c r="H71" s="63">
        <v>1.63</v>
      </c>
      <c r="I71" s="58">
        <v>4</v>
      </c>
      <c r="J71" s="58">
        <v>2.25</v>
      </c>
      <c r="K71" s="58" t="s">
        <v>8</v>
      </c>
      <c r="L71" s="60">
        <v>0.1022</v>
      </c>
      <c r="M71" s="60">
        <f t="shared" si="13"/>
        <v>0.14307999999999998</v>
      </c>
      <c r="N71" s="58">
        <v>2.7</v>
      </c>
      <c r="O71" s="58">
        <v>3.17</v>
      </c>
      <c r="P71" s="59">
        <f t="shared" si="18"/>
        <v>2.9565000000000001</v>
      </c>
      <c r="Q71" s="59">
        <f t="shared" si="19"/>
        <v>1.7416496250852083</v>
      </c>
      <c r="R71" s="59">
        <f t="shared" si="14"/>
        <v>2.4383094751192913</v>
      </c>
      <c r="S71" s="59">
        <f t="shared" si="15"/>
        <v>2.638292205772466</v>
      </c>
      <c r="T71" s="59">
        <f t="shared" si="16"/>
        <v>3.0975504786291541</v>
      </c>
      <c r="U71" s="59">
        <f t="shared" si="17"/>
        <v>2.88892996532085</v>
      </c>
      <c r="V71" s="59">
        <v>5.23</v>
      </c>
      <c r="W71" s="30">
        <v>9.98</v>
      </c>
      <c r="X71" s="61" t="s">
        <v>53</v>
      </c>
      <c r="Y71" s="59">
        <f t="shared" si="20"/>
        <v>1.174074074074074</v>
      </c>
      <c r="Z71" s="58">
        <v>2.7</v>
      </c>
      <c r="AA71" s="58">
        <v>3.17</v>
      </c>
      <c r="AB71" s="59"/>
      <c r="AC71" s="59"/>
      <c r="AD71" s="59">
        <v>5.23</v>
      </c>
      <c r="AE71" s="59">
        <v>9.98</v>
      </c>
      <c r="AF71" s="59">
        <f t="shared" si="21"/>
        <v>2.4960912211580282</v>
      </c>
      <c r="AG71" s="59">
        <f t="shared" si="22"/>
        <v>2.4481995165684345</v>
      </c>
      <c r="AH71" s="29"/>
      <c r="AI71" s="29"/>
      <c r="AN71" s="31"/>
      <c r="AO71" s="31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  <c r="CF71" s="29"/>
      <c r="CG71" s="29"/>
      <c r="CH71" s="29"/>
      <c r="CI71" s="29"/>
      <c r="CJ71" s="29"/>
      <c r="CK71" s="29"/>
      <c r="CL71" s="29"/>
      <c r="CM71" s="29"/>
      <c r="CN71" s="29"/>
      <c r="CO71" s="29"/>
      <c r="CP71" s="29"/>
      <c r="CQ71" s="29"/>
      <c r="CR71" s="29"/>
      <c r="CS71" s="29"/>
      <c r="CT71" s="29"/>
      <c r="CU71" s="29"/>
      <c r="CV71" s="29"/>
      <c r="CW71" s="29"/>
      <c r="CX71" s="29"/>
      <c r="CY71" s="29"/>
      <c r="CZ71" s="29"/>
      <c r="DA71" s="29"/>
      <c r="DB71" s="29"/>
      <c r="DC71" s="29"/>
      <c r="DD71" s="29"/>
      <c r="DE71" s="29"/>
      <c r="DF71" s="29"/>
      <c r="DG71" s="29"/>
      <c r="DH71" s="29"/>
      <c r="DI71" s="29"/>
    </row>
    <row r="72" spans="1:113" x14ac:dyDescent="0.25">
      <c r="A72" s="48">
        <v>72</v>
      </c>
      <c r="B72" s="58" t="s">
        <v>6</v>
      </c>
      <c r="C72" s="58" t="s">
        <v>7</v>
      </c>
      <c r="D72" s="58">
        <v>0.1</v>
      </c>
      <c r="E72" s="59">
        <v>0.8</v>
      </c>
      <c r="F72" s="59">
        <v>0.35</v>
      </c>
      <c r="G72" s="60">
        <v>3.5999999999999997E-2</v>
      </c>
      <c r="H72" s="63">
        <v>1.63</v>
      </c>
      <c r="I72" s="58">
        <v>4</v>
      </c>
      <c r="J72" s="58">
        <v>2.25</v>
      </c>
      <c r="K72" s="58" t="s">
        <v>8</v>
      </c>
      <c r="L72" s="60">
        <v>0.1132</v>
      </c>
      <c r="M72" s="60">
        <f t="shared" si="13"/>
        <v>0.15847999999999998</v>
      </c>
      <c r="N72" s="58">
        <v>3.19</v>
      </c>
      <c r="O72" s="58">
        <v>3.64</v>
      </c>
      <c r="P72" s="59">
        <f t="shared" si="18"/>
        <v>3.4930499999999998</v>
      </c>
      <c r="Q72" s="59">
        <f t="shared" si="19"/>
        <v>1.9291070211315613</v>
      </c>
      <c r="R72" s="59">
        <f t="shared" si="14"/>
        <v>2.7007498295841854</v>
      </c>
      <c r="S72" s="59">
        <f t="shared" si="15"/>
        <v>2.9617748966184463</v>
      </c>
      <c r="T72" s="59">
        <f t="shared" si="16"/>
        <v>3.37958013281854</v>
      </c>
      <c r="U72" s="59">
        <f t="shared" si="17"/>
        <v>3.2431435117971978</v>
      </c>
      <c r="V72" s="59">
        <v>9.26</v>
      </c>
      <c r="W72" s="30">
        <v>16.170000000000002</v>
      </c>
      <c r="X72" s="61" t="s">
        <v>53</v>
      </c>
      <c r="Y72" s="59">
        <f t="shared" si="20"/>
        <v>1.1410658307210031</v>
      </c>
      <c r="Z72" s="58">
        <v>3.19</v>
      </c>
      <c r="AA72" s="58">
        <v>3.64</v>
      </c>
      <c r="AB72" s="59"/>
      <c r="AC72" s="59"/>
      <c r="AD72" s="59">
        <v>9.26</v>
      </c>
      <c r="AE72" s="59">
        <v>16.170000000000002</v>
      </c>
      <c r="AF72" s="59">
        <f t="shared" si="21"/>
        <v>2.4662331119330121</v>
      </c>
      <c r="AG72" s="59">
        <f t="shared" si="22"/>
        <v>2.4622176671120246</v>
      </c>
      <c r="AH72" s="29"/>
      <c r="AI72" s="29"/>
      <c r="AN72" s="31"/>
      <c r="AO72" s="31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  <c r="CF72" s="29"/>
      <c r="CG72" s="29"/>
      <c r="CH72" s="29"/>
      <c r="CI72" s="29"/>
      <c r="CJ72" s="29"/>
      <c r="CK72" s="29"/>
      <c r="CL72" s="29"/>
      <c r="CM72" s="29"/>
      <c r="CN72" s="29"/>
      <c r="CO72" s="29"/>
      <c r="CP72" s="29"/>
      <c r="CQ72" s="29"/>
      <c r="CR72" s="29"/>
      <c r="CS72" s="29"/>
      <c r="CT72" s="29"/>
      <c r="CU72" s="29"/>
      <c r="CV72" s="29"/>
      <c r="CW72" s="29"/>
      <c r="CX72" s="29"/>
      <c r="CY72" s="29"/>
      <c r="CZ72" s="29"/>
      <c r="DA72" s="29"/>
      <c r="DB72" s="29"/>
      <c r="DC72" s="29"/>
      <c r="DD72" s="29"/>
      <c r="DE72" s="29"/>
      <c r="DF72" s="29"/>
      <c r="DG72" s="29"/>
      <c r="DH72" s="29"/>
      <c r="DI72" s="29"/>
    </row>
    <row r="73" spans="1:113" x14ac:dyDescent="0.25">
      <c r="A73" s="48">
        <v>73</v>
      </c>
      <c r="B73" s="58" t="s">
        <v>6</v>
      </c>
      <c r="C73" s="58" t="s">
        <v>7</v>
      </c>
      <c r="D73" s="58">
        <v>0.1</v>
      </c>
      <c r="E73" s="59">
        <v>0.8</v>
      </c>
      <c r="F73" s="59">
        <v>0.35</v>
      </c>
      <c r="G73" s="60">
        <v>3.5999999999999997E-2</v>
      </c>
      <c r="H73" s="63">
        <v>1.63</v>
      </c>
      <c r="I73" s="58">
        <v>4</v>
      </c>
      <c r="J73" s="58">
        <v>2.25</v>
      </c>
      <c r="K73" s="58" t="s">
        <v>8</v>
      </c>
      <c r="L73" s="60">
        <v>8.6699999999999999E-2</v>
      </c>
      <c r="M73" s="60">
        <f t="shared" si="13"/>
        <v>0.12137999999999999</v>
      </c>
      <c r="N73" s="58">
        <v>3.25</v>
      </c>
      <c r="O73" s="58">
        <v>3.64</v>
      </c>
      <c r="P73" s="59">
        <f t="shared" si="18"/>
        <v>3.5587499999999999</v>
      </c>
      <c r="Q73" s="59">
        <f t="shared" si="19"/>
        <v>1.4775051124744378</v>
      </c>
      <c r="R73" s="59">
        <f t="shared" si="14"/>
        <v>2.0685071574642127</v>
      </c>
      <c r="S73" s="59">
        <f t="shared" si="15"/>
        <v>3.4479296049786234</v>
      </c>
      <c r="T73" s="59">
        <f t="shared" si="16"/>
        <v>3.8616811575760588</v>
      </c>
      <c r="U73" s="59">
        <f t="shared" si="17"/>
        <v>3.7754829174515923</v>
      </c>
      <c r="V73" s="59">
        <v>2.4500000000000002</v>
      </c>
      <c r="W73" s="30">
        <v>3.52</v>
      </c>
      <c r="X73" s="61" t="s">
        <v>53</v>
      </c>
      <c r="Y73" s="59">
        <f t="shared" si="20"/>
        <v>1.1200000000000001</v>
      </c>
      <c r="Z73" s="58">
        <v>3.25</v>
      </c>
      <c r="AA73" s="58">
        <v>3.64</v>
      </c>
      <c r="AB73" s="59"/>
      <c r="AC73" s="59"/>
      <c r="AD73" s="59">
        <v>2.4500000000000002</v>
      </c>
      <c r="AE73" s="59">
        <v>3.52</v>
      </c>
      <c r="AF73" s="59">
        <f t="shared" si="21"/>
        <v>2.4643124742982123</v>
      </c>
      <c r="AG73" s="59">
        <f t="shared" si="22"/>
        <v>2.558188752058272</v>
      </c>
      <c r="AH73" s="29"/>
      <c r="AI73" s="29"/>
      <c r="AN73" s="31"/>
      <c r="AO73" s="31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  <c r="CF73" s="29"/>
      <c r="CG73" s="29"/>
      <c r="CH73" s="29"/>
      <c r="CI73" s="29"/>
      <c r="CJ73" s="29"/>
      <c r="CK73" s="29"/>
      <c r="CL73" s="29"/>
      <c r="CM73" s="29"/>
      <c r="CN73" s="29"/>
      <c r="CO73" s="29"/>
      <c r="CP73" s="29"/>
      <c r="CQ73" s="29"/>
      <c r="CR73" s="29"/>
      <c r="CS73" s="29"/>
      <c r="CT73" s="29"/>
      <c r="CU73" s="29"/>
      <c r="CV73" s="29"/>
      <c r="CW73" s="29"/>
      <c r="CX73" s="29"/>
      <c r="CY73" s="29"/>
      <c r="CZ73" s="29"/>
      <c r="DA73" s="29"/>
      <c r="DB73" s="29"/>
      <c r="DC73" s="29"/>
      <c r="DD73" s="29"/>
      <c r="DE73" s="29"/>
      <c r="DF73" s="29"/>
      <c r="DG73" s="29"/>
      <c r="DH73" s="29"/>
      <c r="DI73" s="29"/>
    </row>
    <row r="74" spans="1:113" x14ac:dyDescent="0.25">
      <c r="A74" s="48">
        <v>74</v>
      </c>
      <c r="B74" s="58" t="s">
        <v>6</v>
      </c>
      <c r="C74" s="58" t="s">
        <v>7</v>
      </c>
      <c r="D74" s="58">
        <v>0.1</v>
      </c>
      <c r="E74" s="59">
        <v>0.8</v>
      </c>
      <c r="F74" s="59">
        <v>0.35</v>
      </c>
      <c r="G74" s="60">
        <v>3.5999999999999997E-2</v>
      </c>
      <c r="H74" s="63">
        <v>1.63</v>
      </c>
      <c r="I74" s="58">
        <v>4</v>
      </c>
      <c r="J74" s="58">
        <v>2.25</v>
      </c>
      <c r="K74" s="58" t="s">
        <v>8</v>
      </c>
      <c r="L74" s="60">
        <v>7.6200000000000004E-2</v>
      </c>
      <c r="M74" s="60">
        <f t="shared" si="13"/>
        <v>0.10668</v>
      </c>
      <c r="N74" s="58">
        <v>3.26</v>
      </c>
      <c r="O74" s="58">
        <v>3.64</v>
      </c>
      <c r="P74" s="59">
        <f t="shared" si="18"/>
        <v>3.5696999999999997</v>
      </c>
      <c r="Q74" s="59">
        <f t="shared" si="19"/>
        <v>1.2985685071574644</v>
      </c>
      <c r="R74" s="59">
        <f t="shared" si="14"/>
        <v>1.8179959100204501</v>
      </c>
      <c r="S74" s="59">
        <f t="shared" si="15"/>
        <v>3.6891362275939441</v>
      </c>
      <c r="T74" s="59">
        <f t="shared" si="16"/>
        <v>4.119158241853361</v>
      </c>
      <c r="U74" s="59">
        <f t="shared" si="17"/>
        <v>4.0396041692153686</v>
      </c>
      <c r="V74" s="59">
        <v>1.33</v>
      </c>
      <c r="W74" s="30">
        <v>1.71</v>
      </c>
      <c r="X74" s="61" t="s">
        <v>53</v>
      </c>
      <c r="Y74" s="59">
        <f t="shared" si="20"/>
        <v>1.1165644171779143</v>
      </c>
      <c r="Z74" s="58">
        <v>3.26</v>
      </c>
      <c r="AA74" s="58">
        <v>3.64</v>
      </c>
      <c r="AB74" s="59"/>
      <c r="AC74" s="59"/>
      <c r="AD74" s="59">
        <v>1.33</v>
      </c>
      <c r="AE74" s="59">
        <v>1.71</v>
      </c>
      <c r="AF74" s="59">
        <f t="shared" si="21"/>
        <v>2.4473412932068257</v>
      </c>
      <c r="AG74" s="59">
        <f t="shared" si="22"/>
        <v>2.5976328605581132</v>
      </c>
      <c r="AH74" s="29"/>
      <c r="AI74" s="29"/>
      <c r="AN74" s="31"/>
      <c r="AO74" s="31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M74" s="29"/>
      <c r="CN74" s="29"/>
      <c r="CO74" s="29"/>
      <c r="CP74" s="29"/>
      <c r="CQ74" s="29"/>
      <c r="CR74" s="29"/>
      <c r="CS74" s="29"/>
      <c r="CT74" s="29"/>
      <c r="CU74" s="29"/>
      <c r="CV74" s="29"/>
      <c r="CW74" s="29"/>
      <c r="CX74" s="29"/>
      <c r="CY74" s="29"/>
      <c r="CZ74" s="29"/>
      <c r="DA74" s="29"/>
      <c r="DB74" s="29"/>
      <c r="DC74" s="29"/>
      <c r="DD74" s="29"/>
      <c r="DE74" s="29"/>
      <c r="DF74" s="29"/>
      <c r="DG74" s="29"/>
      <c r="DH74" s="29"/>
      <c r="DI74" s="29"/>
    </row>
    <row r="75" spans="1:113" x14ac:dyDescent="0.25">
      <c r="A75" s="48">
        <v>75</v>
      </c>
      <c r="B75" s="58" t="s">
        <v>6</v>
      </c>
      <c r="C75" s="58" t="s">
        <v>7</v>
      </c>
      <c r="D75" s="58">
        <v>0.1</v>
      </c>
      <c r="E75" s="59">
        <v>0.8</v>
      </c>
      <c r="F75" s="59">
        <v>0.35</v>
      </c>
      <c r="G75" s="60">
        <v>3.5999999999999997E-2</v>
      </c>
      <c r="H75" s="63">
        <v>1.63</v>
      </c>
      <c r="I75" s="58">
        <v>4</v>
      </c>
      <c r="J75" s="58">
        <v>2.25</v>
      </c>
      <c r="K75" s="58" t="s">
        <v>8</v>
      </c>
      <c r="L75" s="60">
        <v>9.98E-2</v>
      </c>
      <c r="M75" s="60">
        <f t="shared" si="13"/>
        <v>0.13971999999999998</v>
      </c>
      <c r="N75" s="58">
        <v>3.23</v>
      </c>
      <c r="O75" s="58">
        <v>3.64</v>
      </c>
      <c r="P75" s="59">
        <f t="shared" si="18"/>
        <v>3.5368499999999998</v>
      </c>
      <c r="Q75" s="59">
        <f t="shared" si="19"/>
        <v>1.7007498295841856</v>
      </c>
      <c r="R75" s="59">
        <f t="shared" si="14"/>
        <v>2.3810497614178598</v>
      </c>
      <c r="S75" s="59">
        <f t="shared" si="15"/>
        <v>3.1939037909447601</v>
      </c>
      <c r="T75" s="59">
        <f t="shared" si="16"/>
        <v>3.5993219192070978</v>
      </c>
      <c r="U75" s="59">
        <f t="shared" si="17"/>
        <v>3.4973246510845115</v>
      </c>
      <c r="V75" s="59">
        <v>4.71</v>
      </c>
      <c r="W75" s="30">
        <v>7.99</v>
      </c>
      <c r="X75" s="61" t="s">
        <v>53</v>
      </c>
      <c r="Y75" s="59">
        <f t="shared" si="20"/>
        <v>1.126934984520124</v>
      </c>
      <c r="Z75" s="58">
        <v>3.23</v>
      </c>
      <c r="AA75" s="58">
        <v>3.64</v>
      </c>
      <c r="AB75" s="59"/>
      <c r="AC75" s="59"/>
      <c r="AD75" s="59">
        <v>4.71</v>
      </c>
      <c r="AE75" s="59">
        <v>7.99</v>
      </c>
      <c r="AF75" s="59">
        <f t="shared" si="21"/>
        <v>2.4890650955430971</v>
      </c>
      <c r="AG75" s="59">
        <f t="shared" si="22"/>
        <v>2.4994428195439151</v>
      </c>
      <c r="AH75" s="29"/>
      <c r="AI75" s="29"/>
      <c r="AN75" s="31"/>
      <c r="AO75" s="31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D75" s="29"/>
      <c r="CE75" s="29"/>
      <c r="CF75" s="29"/>
      <c r="CG75" s="29"/>
      <c r="CH75" s="29"/>
      <c r="CI75" s="29"/>
      <c r="CJ75" s="29"/>
      <c r="CK75" s="29"/>
      <c r="CL75" s="29"/>
      <c r="CM75" s="29"/>
      <c r="CN75" s="29"/>
      <c r="CO75" s="29"/>
      <c r="CP75" s="29"/>
      <c r="CQ75" s="29"/>
      <c r="CR75" s="29"/>
      <c r="CS75" s="29"/>
      <c r="CT75" s="29"/>
      <c r="CU75" s="29"/>
      <c r="CV75" s="29"/>
      <c r="CW75" s="29"/>
      <c r="CX75" s="29"/>
      <c r="CY75" s="29"/>
      <c r="CZ75" s="29"/>
      <c r="DA75" s="29"/>
      <c r="DB75" s="29"/>
      <c r="DC75" s="29"/>
      <c r="DD75" s="29"/>
      <c r="DE75" s="29"/>
      <c r="DF75" s="29"/>
      <c r="DG75" s="29"/>
      <c r="DH75" s="29"/>
      <c r="DI75" s="29"/>
    </row>
    <row r="76" spans="1:113" x14ac:dyDescent="0.25">
      <c r="A76" s="48">
        <v>76</v>
      </c>
      <c r="B76" s="58" t="s">
        <v>6</v>
      </c>
      <c r="C76" s="58" t="s">
        <v>7</v>
      </c>
      <c r="D76" s="58">
        <v>0.1</v>
      </c>
      <c r="E76" s="59">
        <v>0.8</v>
      </c>
      <c r="F76" s="59">
        <v>0.35</v>
      </c>
      <c r="G76" s="60">
        <v>3.5999999999999997E-2</v>
      </c>
      <c r="H76" s="63">
        <v>1.63</v>
      </c>
      <c r="I76" s="58">
        <v>4</v>
      </c>
      <c r="J76" s="58">
        <v>2.25</v>
      </c>
      <c r="K76" s="58" t="s">
        <v>8</v>
      </c>
      <c r="L76" s="60">
        <v>0.12330000000000001</v>
      </c>
      <c r="M76" s="60">
        <f t="shared" si="13"/>
        <v>0.17262</v>
      </c>
      <c r="N76" s="58">
        <v>3.18</v>
      </c>
      <c r="O76" s="58">
        <v>3.64</v>
      </c>
      <c r="P76" s="59">
        <f t="shared" si="18"/>
        <v>3.4821</v>
      </c>
      <c r="Q76" s="59">
        <f t="shared" si="19"/>
        <v>2.1012269938650312</v>
      </c>
      <c r="R76" s="59">
        <f t="shared" si="14"/>
        <v>2.9417177914110435</v>
      </c>
      <c r="S76" s="59">
        <f t="shared" si="15"/>
        <v>2.8289818416766246</v>
      </c>
      <c r="T76" s="59">
        <f t="shared" si="16"/>
        <v>3.2382056300952557</v>
      </c>
      <c r="U76" s="59">
        <f t="shared" si="17"/>
        <v>3.0977351166359037</v>
      </c>
      <c r="V76" s="59">
        <v>14.72</v>
      </c>
      <c r="W76" s="30">
        <v>25.79</v>
      </c>
      <c r="X76" s="61" t="s">
        <v>53</v>
      </c>
      <c r="Y76" s="59">
        <f t="shared" si="20"/>
        <v>1.1446540880503144</v>
      </c>
      <c r="Z76" s="58">
        <v>3.18</v>
      </c>
      <c r="AA76" s="58">
        <v>3.64</v>
      </c>
      <c r="AB76" s="59"/>
      <c r="AC76" s="59"/>
      <c r="AD76" s="59">
        <v>14.72</v>
      </c>
      <c r="AE76" s="59"/>
      <c r="AF76" s="59">
        <f t="shared" si="21"/>
        <v>2.448450956970917</v>
      </c>
      <c r="AG76" s="59"/>
      <c r="AH76" s="29"/>
      <c r="AI76" s="29"/>
      <c r="AN76" s="31"/>
      <c r="AO76" s="31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9"/>
      <c r="CD76" s="29"/>
      <c r="CE76" s="29"/>
      <c r="CF76" s="29"/>
      <c r="CG76" s="29"/>
      <c r="CH76" s="29"/>
      <c r="CI76" s="29"/>
      <c r="CJ76" s="29"/>
      <c r="CK76" s="29"/>
      <c r="CL76" s="29"/>
      <c r="CM76" s="29"/>
      <c r="CN76" s="29"/>
      <c r="CO76" s="29"/>
      <c r="CP76" s="29"/>
      <c r="CQ76" s="29"/>
      <c r="CR76" s="29"/>
      <c r="CS76" s="29"/>
      <c r="CT76" s="29"/>
      <c r="CU76" s="29"/>
      <c r="CV76" s="29"/>
      <c r="CW76" s="29"/>
      <c r="CX76" s="29"/>
      <c r="CY76" s="29"/>
      <c r="CZ76" s="29"/>
      <c r="DA76" s="29"/>
      <c r="DB76" s="29"/>
      <c r="DC76" s="29"/>
      <c r="DD76" s="29"/>
      <c r="DE76" s="29"/>
      <c r="DF76" s="29"/>
      <c r="DG76" s="29"/>
      <c r="DH76" s="29"/>
      <c r="DI76" s="29"/>
    </row>
    <row r="77" spans="1:113" x14ac:dyDescent="0.25">
      <c r="A77" s="48">
        <v>77</v>
      </c>
      <c r="B77" s="58" t="s">
        <v>6</v>
      </c>
      <c r="C77" s="58" t="s">
        <v>7</v>
      </c>
      <c r="D77" s="58">
        <v>0.1</v>
      </c>
      <c r="E77" s="59">
        <v>0.8</v>
      </c>
      <c r="F77" s="59">
        <v>0.35</v>
      </c>
      <c r="G77" s="60">
        <v>3.5999999999999997E-2</v>
      </c>
      <c r="H77" s="63">
        <v>1.63</v>
      </c>
      <c r="I77" s="58">
        <v>4</v>
      </c>
      <c r="J77" s="58">
        <v>2.25</v>
      </c>
      <c r="K77" s="58" t="s">
        <v>8</v>
      </c>
      <c r="L77" s="60">
        <v>0.185</v>
      </c>
      <c r="M77" s="60">
        <f t="shared" si="13"/>
        <v>0.25900000000000001</v>
      </c>
      <c r="N77" s="58">
        <v>1.61</v>
      </c>
      <c r="O77" s="58">
        <v>1.83</v>
      </c>
      <c r="P77" s="59">
        <f t="shared" si="18"/>
        <v>1.76295</v>
      </c>
      <c r="Q77" s="59">
        <f t="shared" si="19"/>
        <v>3.1526925698704846</v>
      </c>
      <c r="R77" s="59">
        <f t="shared" si="14"/>
        <v>4.4137695978186784</v>
      </c>
      <c r="S77" s="59">
        <f t="shared" si="15"/>
        <v>1.1692963392176678</v>
      </c>
      <c r="T77" s="59">
        <f t="shared" si="16"/>
        <v>1.3290759632101443</v>
      </c>
      <c r="U77" s="59">
        <f t="shared" si="17"/>
        <v>1.2803794914433464</v>
      </c>
      <c r="V77" s="59">
        <v>10.34</v>
      </c>
      <c r="W77" s="30">
        <v>17.309999999999999</v>
      </c>
      <c r="X77" s="61" t="s">
        <v>53</v>
      </c>
      <c r="Y77" s="59">
        <f t="shared" si="20"/>
        <v>1.1366459627329193</v>
      </c>
      <c r="Z77" s="58">
        <v>1.61</v>
      </c>
      <c r="AA77" s="58">
        <v>1.83</v>
      </c>
      <c r="AB77" s="59"/>
      <c r="AC77" s="59"/>
      <c r="AD77" s="59">
        <v>10.34</v>
      </c>
      <c r="AE77" s="59">
        <v>17.309999999999999</v>
      </c>
      <c r="AF77" s="59">
        <f t="shared" si="21"/>
        <v>3.9425527747790388</v>
      </c>
      <c r="AG77" s="59">
        <f t="shared" si="22"/>
        <v>3.9694865535317199</v>
      </c>
      <c r="AH77" s="29"/>
      <c r="AI77" s="29"/>
      <c r="AN77" s="31"/>
      <c r="AO77" s="31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29"/>
      <c r="CA77" s="29"/>
      <c r="CB77" s="29"/>
      <c r="CC77" s="29"/>
      <c r="CD77" s="29"/>
      <c r="CE77" s="29"/>
      <c r="CF77" s="29"/>
      <c r="CG77" s="29"/>
      <c r="CH77" s="29"/>
      <c r="CI77" s="29"/>
      <c r="CJ77" s="29"/>
      <c r="CK77" s="29"/>
      <c r="CL77" s="29"/>
      <c r="CM77" s="29"/>
      <c r="CN77" s="29"/>
      <c r="CO77" s="29"/>
      <c r="CP77" s="29"/>
      <c r="CQ77" s="29"/>
      <c r="CR77" s="29"/>
      <c r="CS77" s="29"/>
      <c r="CT77" s="29"/>
      <c r="CU77" s="29"/>
      <c r="CV77" s="29"/>
      <c r="CW77" s="29"/>
      <c r="CX77" s="29"/>
      <c r="CY77" s="29"/>
      <c r="CZ77" s="29"/>
      <c r="DA77" s="29"/>
      <c r="DB77" s="29"/>
      <c r="DC77" s="29"/>
      <c r="DD77" s="29"/>
      <c r="DE77" s="29"/>
      <c r="DF77" s="29"/>
      <c r="DG77" s="29"/>
      <c r="DH77" s="29"/>
      <c r="DI77" s="29"/>
    </row>
    <row r="78" spans="1:113" x14ac:dyDescent="0.25">
      <c r="A78" s="48">
        <v>78</v>
      </c>
      <c r="B78" s="58" t="s">
        <v>6</v>
      </c>
      <c r="C78" s="58" t="s">
        <v>7</v>
      </c>
      <c r="D78" s="58">
        <v>0.1</v>
      </c>
      <c r="E78" s="59">
        <v>0.8</v>
      </c>
      <c r="F78" s="59">
        <v>0.35</v>
      </c>
      <c r="G78" s="60">
        <v>3.5999999999999997E-2</v>
      </c>
      <c r="H78" s="63">
        <v>1.63</v>
      </c>
      <c r="I78" s="58">
        <v>4</v>
      </c>
      <c r="J78" s="58">
        <v>2.25</v>
      </c>
      <c r="K78" s="58" t="s">
        <v>8</v>
      </c>
      <c r="L78" s="60">
        <v>0.1951</v>
      </c>
      <c r="M78" s="60">
        <f t="shared" si="13"/>
        <v>0.27313999999999999</v>
      </c>
      <c r="N78" s="58">
        <v>1.62</v>
      </c>
      <c r="O78" s="58">
        <v>1.82</v>
      </c>
      <c r="P78" s="59">
        <f t="shared" si="18"/>
        <v>1.7739</v>
      </c>
      <c r="Q78" s="59">
        <f t="shared" si="19"/>
        <v>3.3248125426039543</v>
      </c>
      <c r="R78" s="59">
        <f t="shared" si="14"/>
        <v>4.654737559645536</v>
      </c>
      <c r="S78" s="59">
        <f t="shared" si="15"/>
        <v>1.1457001185426727</v>
      </c>
      <c r="T78" s="59">
        <f t="shared" si="16"/>
        <v>1.287144577622015</v>
      </c>
      <c r="U78" s="59">
        <f t="shared" si="17"/>
        <v>1.2545416298042265</v>
      </c>
      <c r="V78" s="59">
        <v>11.14</v>
      </c>
      <c r="W78" s="30">
        <v>19.57</v>
      </c>
      <c r="X78" s="61" t="s">
        <v>53</v>
      </c>
      <c r="Y78" s="59">
        <f t="shared" si="20"/>
        <v>1.1234567901234567</v>
      </c>
      <c r="Z78" s="58">
        <v>1.62</v>
      </c>
      <c r="AA78" s="58">
        <v>1.82</v>
      </c>
      <c r="AB78" s="59"/>
      <c r="AC78" s="59"/>
      <c r="AD78" s="59">
        <v>11.14</v>
      </c>
      <c r="AE78" s="59">
        <v>19.57</v>
      </c>
      <c r="AF78" s="59">
        <f t="shared" si="21"/>
        <v>4.0962846311619971</v>
      </c>
      <c r="AG78" s="59">
        <f t="shared" si="22"/>
        <v>4.0847090216214976</v>
      </c>
      <c r="AH78" s="29"/>
      <c r="AI78" s="29"/>
      <c r="AN78" s="31"/>
      <c r="AO78" s="31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29"/>
      <c r="CA78" s="29"/>
      <c r="CB78" s="29"/>
      <c r="CC78" s="29"/>
      <c r="CD78" s="29"/>
      <c r="CE78" s="29"/>
      <c r="CF78" s="29"/>
      <c r="CG78" s="29"/>
      <c r="CH78" s="29"/>
      <c r="CI78" s="29"/>
      <c r="CJ78" s="29"/>
      <c r="CK78" s="29"/>
      <c r="CL78" s="29"/>
      <c r="CM78" s="29"/>
      <c r="CN78" s="29"/>
      <c r="CO78" s="29"/>
      <c r="CP78" s="29"/>
      <c r="CQ78" s="29"/>
      <c r="CR78" s="29"/>
      <c r="CS78" s="29"/>
      <c r="CT78" s="29"/>
      <c r="CU78" s="29"/>
      <c r="CV78" s="29"/>
      <c r="CW78" s="29"/>
      <c r="CX78" s="29"/>
      <c r="CY78" s="29"/>
      <c r="CZ78" s="29"/>
      <c r="DA78" s="29"/>
      <c r="DB78" s="29"/>
      <c r="DC78" s="29"/>
      <c r="DD78" s="29"/>
      <c r="DE78" s="29"/>
      <c r="DF78" s="29"/>
      <c r="DG78" s="29"/>
      <c r="DH78" s="29"/>
      <c r="DI78" s="29"/>
    </row>
    <row r="79" spans="1:113" x14ac:dyDescent="0.25">
      <c r="A79" s="48">
        <v>79</v>
      </c>
      <c r="B79" s="58" t="s">
        <v>6</v>
      </c>
      <c r="C79" s="58" t="s">
        <v>7</v>
      </c>
      <c r="D79" s="58">
        <v>0.1</v>
      </c>
      <c r="E79" s="59">
        <v>0.8</v>
      </c>
      <c r="F79" s="59">
        <v>0.35</v>
      </c>
      <c r="G79" s="60">
        <v>3.5999999999999997E-2</v>
      </c>
      <c r="H79" s="63">
        <v>1.63</v>
      </c>
      <c r="I79" s="58">
        <v>4</v>
      </c>
      <c r="J79" s="58">
        <v>2.25</v>
      </c>
      <c r="K79" s="58" t="s">
        <v>8</v>
      </c>
      <c r="L79" s="60">
        <v>0.15479999999999999</v>
      </c>
      <c r="M79" s="60">
        <f t="shared" si="13"/>
        <v>0.21671999999999997</v>
      </c>
      <c r="N79" s="58">
        <v>1.37</v>
      </c>
      <c r="O79" s="58">
        <v>1.49</v>
      </c>
      <c r="P79" s="59">
        <f t="shared" si="18"/>
        <v>1.5001500000000001</v>
      </c>
      <c r="Q79" s="59">
        <f t="shared" si="19"/>
        <v>2.6380368098159512</v>
      </c>
      <c r="R79" s="59">
        <f t="shared" si="14"/>
        <v>3.6932515337423313</v>
      </c>
      <c r="S79" s="59">
        <f t="shared" si="15"/>
        <v>1.0877263945568822</v>
      </c>
      <c r="T79" s="59">
        <f t="shared" si="16"/>
        <v>1.1830016991896015</v>
      </c>
      <c r="U79" s="59">
        <f t="shared" si="17"/>
        <v>1.1910604020397859</v>
      </c>
      <c r="V79" s="59">
        <v>3.81</v>
      </c>
      <c r="W79" s="30">
        <v>5.57</v>
      </c>
      <c r="X79" s="61" t="s">
        <v>53</v>
      </c>
      <c r="Y79" s="59">
        <f t="shared" si="20"/>
        <v>1.0875912408759123</v>
      </c>
      <c r="Z79" s="58">
        <v>1.37</v>
      </c>
      <c r="AA79" s="58">
        <v>1.49</v>
      </c>
      <c r="AB79" s="59"/>
      <c r="AC79" s="59"/>
      <c r="AD79" s="59">
        <v>3.81</v>
      </c>
      <c r="AE79" s="59">
        <v>5.57</v>
      </c>
      <c r="AF79" s="59">
        <f t="shared" si="21"/>
        <v>4.0280593050633238</v>
      </c>
      <c r="AG79" s="59">
        <f t="shared" si="22"/>
        <v>4.1669850047346015</v>
      </c>
      <c r="AH79" s="29"/>
      <c r="AI79" s="29"/>
      <c r="AN79" s="31"/>
      <c r="AO79" s="31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29"/>
      <c r="CA79" s="29"/>
      <c r="CB79" s="29"/>
      <c r="CC79" s="29"/>
      <c r="CD79" s="29"/>
      <c r="CE79" s="29"/>
      <c r="CF79" s="29"/>
      <c r="CG79" s="29"/>
      <c r="CH79" s="29"/>
      <c r="CI79" s="29"/>
      <c r="CJ79" s="29"/>
      <c r="CK79" s="29"/>
      <c r="CL79" s="29"/>
      <c r="CM79" s="29"/>
      <c r="CN79" s="29"/>
      <c r="CO79" s="29"/>
      <c r="CP79" s="29"/>
      <c r="CQ79" s="29"/>
      <c r="CR79" s="29"/>
      <c r="CS79" s="29"/>
      <c r="CT79" s="29"/>
      <c r="CU79" s="29"/>
      <c r="CV79" s="29"/>
      <c r="CW79" s="29"/>
      <c r="CX79" s="29"/>
      <c r="CY79" s="29"/>
      <c r="CZ79" s="29"/>
      <c r="DA79" s="29"/>
      <c r="DB79" s="29"/>
      <c r="DC79" s="29"/>
      <c r="DD79" s="29"/>
      <c r="DE79" s="29"/>
      <c r="DF79" s="29"/>
      <c r="DG79" s="29"/>
      <c r="DH79" s="29"/>
      <c r="DI79" s="29"/>
    </row>
    <row r="80" spans="1:113" x14ac:dyDescent="0.25">
      <c r="A80" s="48">
        <v>80</v>
      </c>
      <c r="B80" s="58" t="s">
        <v>6</v>
      </c>
      <c r="C80" s="58" t="s">
        <v>7</v>
      </c>
      <c r="D80" s="58">
        <v>0.1</v>
      </c>
      <c r="E80" s="59">
        <v>0.8</v>
      </c>
      <c r="F80" s="59">
        <v>0.35</v>
      </c>
      <c r="G80" s="60">
        <v>3.5999999999999997E-2</v>
      </c>
      <c r="H80" s="63">
        <v>1.63</v>
      </c>
      <c r="I80" s="58">
        <v>4</v>
      </c>
      <c r="J80" s="58">
        <v>2.25</v>
      </c>
      <c r="K80" s="58" t="s">
        <v>8</v>
      </c>
      <c r="L80" s="60">
        <v>0.1633</v>
      </c>
      <c r="M80" s="60">
        <f t="shared" si="13"/>
        <v>0.22861999999999999</v>
      </c>
      <c r="N80" s="58">
        <v>1.4</v>
      </c>
      <c r="O80" s="58">
        <v>1.5</v>
      </c>
      <c r="P80" s="59">
        <f t="shared" si="18"/>
        <v>1.5329999999999999</v>
      </c>
      <c r="Q80" s="59">
        <f t="shared" si="19"/>
        <v>2.782890252215406</v>
      </c>
      <c r="R80" s="59">
        <f t="shared" si="14"/>
        <v>3.8960463531015685</v>
      </c>
      <c r="S80" s="59">
        <f t="shared" si="15"/>
        <v>1.0822298825103351</v>
      </c>
      <c r="T80" s="59">
        <f t="shared" si="16"/>
        <v>1.1595320169753591</v>
      </c>
      <c r="U80" s="59">
        <f t="shared" si="17"/>
        <v>1.1850417213488171</v>
      </c>
      <c r="V80" s="59">
        <v>4.91</v>
      </c>
      <c r="W80" s="30">
        <v>7.89</v>
      </c>
      <c r="X80" s="61" t="s">
        <v>53</v>
      </c>
      <c r="Y80" s="59">
        <f t="shared" si="20"/>
        <v>1.0714285714285714</v>
      </c>
      <c r="Z80" s="58">
        <v>1.4</v>
      </c>
      <c r="AA80" s="58">
        <v>1.5</v>
      </c>
      <c r="AB80" s="59"/>
      <c r="AC80" s="59"/>
      <c r="AD80" s="59">
        <v>4.91</v>
      </c>
      <c r="AE80" s="59">
        <v>7.89</v>
      </c>
      <c r="AF80" s="59">
        <f t="shared" si="21"/>
        <v>4.0390551313420575</v>
      </c>
      <c r="AG80" s="59">
        <f t="shared" si="22"/>
        <v>4.1000844722880423</v>
      </c>
      <c r="AH80" s="29"/>
      <c r="AI80" s="29"/>
      <c r="AN80" s="31"/>
      <c r="AO80" s="31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  <c r="CH80" s="29"/>
      <c r="CI80" s="29"/>
      <c r="CJ80" s="29"/>
      <c r="CK80" s="29"/>
      <c r="CL80" s="29"/>
      <c r="CM80" s="29"/>
      <c r="CN80" s="29"/>
      <c r="CO80" s="29"/>
      <c r="CP80" s="29"/>
      <c r="CQ80" s="29"/>
      <c r="CR80" s="29"/>
      <c r="CS80" s="29"/>
      <c r="CT80" s="29"/>
      <c r="CU80" s="29"/>
      <c r="CV80" s="29"/>
      <c r="CW80" s="29"/>
      <c r="CX80" s="29"/>
      <c r="CY80" s="29"/>
      <c r="CZ80" s="29"/>
      <c r="DA80" s="29"/>
      <c r="DB80" s="29"/>
      <c r="DC80" s="29"/>
      <c r="DD80" s="29"/>
      <c r="DE80" s="29"/>
      <c r="DF80" s="29"/>
      <c r="DG80" s="29"/>
      <c r="DH80" s="29"/>
      <c r="DI80" s="29"/>
    </row>
    <row r="81" spans="1:113" x14ac:dyDescent="0.25">
      <c r="A81" s="48">
        <v>81</v>
      </c>
      <c r="B81" s="58" t="s">
        <v>6</v>
      </c>
      <c r="C81" s="58" t="s">
        <v>7</v>
      </c>
      <c r="D81" s="58">
        <v>0.1</v>
      </c>
      <c r="E81" s="59">
        <v>0.8</v>
      </c>
      <c r="F81" s="59">
        <v>0.35</v>
      </c>
      <c r="G81" s="60">
        <v>3.5999999999999997E-2</v>
      </c>
      <c r="H81" s="63">
        <v>1.63</v>
      </c>
      <c r="I81" s="58">
        <v>4</v>
      </c>
      <c r="J81" s="58">
        <v>2.25</v>
      </c>
      <c r="K81" s="58" t="s">
        <v>8</v>
      </c>
      <c r="L81" s="60">
        <v>0.17480000000000001</v>
      </c>
      <c r="M81" s="60">
        <f t="shared" si="13"/>
        <v>0.24471999999999999</v>
      </c>
      <c r="N81" s="58">
        <v>1.41</v>
      </c>
      <c r="O81" s="58">
        <v>1.48</v>
      </c>
      <c r="P81" s="59">
        <f t="shared" si="18"/>
        <v>1.5439499999999999</v>
      </c>
      <c r="Q81" s="59">
        <f t="shared" si="19"/>
        <v>2.9788684389911393</v>
      </c>
      <c r="R81" s="59">
        <f t="shared" si="14"/>
        <v>4.170415814587594</v>
      </c>
      <c r="S81" s="59">
        <f t="shared" si="15"/>
        <v>1.0534962079044916</v>
      </c>
      <c r="T81" s="59">
        <f t="shared" si="16"/>
        <v>1.1057974380841473</v>
      </c>
      <c r="U81" s="59">
        <f t="shared" si="17"/>
        <v>1.1535783476554182</v>
      </c>
      <c r="V81" s="59">
        <v>5.51</v>
      </c>
      <c r="W81" s="30">
        <v>8.73</v>
      </c>
      <c r="X81" s="61" t="s">
        <v>53</v>
      </c>
      <c r="Y81" s="59">
        <f t="shared" si="20"/>
        <v>1.0496453900709219</v>
      </c>
      <c r="Z81" s="58">
        <v>1.41</v>
      </c>
      <c r="AA81" s="58">
        <v>1.48</v>
      </c>
      <c r="AB81" s="59"/>
      <c r="AC81" s="59"/>
      <c r="AD81" s="59">
        <v>5.51</v>
      </c>
      <c r="AE81" s="59">
        <v>8.73</v>
      </c>
      <c r="AF81" s="59">
        <f t="shared" si="21"/>
        <v>4.2249444517668513</v>
      </c>
      <c r="AG81" s="59">
        <f t="shared" si="22"/>
        <v>4.3009124279715172</v>
      </c>
      <c r="AH81" s="29"/>
      <c r="AI81" s="29"/>
      <c r="AN81" s="31"/>
      <c r="AO81" s="31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9"/>
      <c r="CH81" s="29"/>
      <c r="CI81" s="29"/>
      <c r="CJ81" s="29"/>
      <c r="CK81" s="29"/>
      <c r="CL81" s="29"/>
      <c r="CM81" s="29"/>
      <c r="CN81" s="29"/>
      <c r="CO81" s="29"/>
      <c r="CP81" s="29"/>
      <c r="CQ81" s="29"/>
      <c r="CR81" s="29"/>
      <c r="CS81" s="29"/>
      <c r="CT81" s="29"/>
      <c r="CU81" s="29"/>
      <c r="CV81" s="29"/>
      <c r="CW81" s="29"/>
      <c r="CX81" s="29"/>
      <c r="CY81" s="29"/>
      <c r="CZ81" s="29"/>
      <c r="DA81" s="29"/>
      <c r="DB81" s="29"/>
      <c r="DC81" s="29"/>
      <c r="DD81" s="29"/>
      <c r="DE81" s="29"/>
      <c r="DF81" s="29"/>
      <c r="DG81" s="29"/>
      <c r="DH81" s="29"/>
      <c r="DI81" s="29"/>
    </row>
    <row r="82" spans="1:113" x14ac:dyDescent="0.25">
      <c r="A82" s="49">
        <v>82</v>
      </c>
      <c r="B82" s="37" t="s">
        <v>6</v>
      </c>
      <c r="C82" s="37" t="s">
        <v>7</v>
      </c>
      <c r="D82" s="37">
        <v>0.1</v>
      </c>
      <c r="E82" s="33">
        <v>0.8</v>
      </c>
      <c r="F82" s="33">
        <v>0.35</v>
      </c>
      <c r="G82" s="50">
        <v>3.5999999999999997E-2</v>
      </c>
      <c r="H82" s="34">
        <v>1.63</v>
      </c>
      <c r="I82" s="37">
        <v>4</v>
      </c>
      <c r="J82" s="37">
        <v>2.25</v>
      </c>
      <c r="K82" s="37" t="s">
        <v>8</v>
      </c>
      <c r="L82" s="50">
        <v>0.19070000000000001</v>
      </c>
      <c r="M82" s="50">
        <f t="shared" si="13"/>
        <v>0.26698</v>
      </c>
      <c r="N82" s="37">
        <v>1.44</v>
      </c>
      <c r="O82" s="37">
        <v>1.52</v>
      </c>
      <c r="P82" s="33">
        <f t="shared" si="18"/>
        <v>1.5768</v>
      </c>
      <c r="Q82" s="33">
        <f t="shared" si="19"/>
        <v>3.249829584185413</v>
      </c>
      <c r="R82" s="33">
        <f t="shared" si="14"/>
        <v>4.5497614178595782</v>
      </c>
      <c r="S82" s="33">
        <f t="shared" si="15"/>
        <v>1.0300818233581268</v>
      </c>
      <c r="T82" s="33">
        <f t="shared" si="16"/>
        <v>1.0873085913224672</v>
      </c>
      <c r="U82" s="33">
        <f t="shared" si="17"/>
        <v>1.1279395965771488</v>
      </c>
      <c r="V82" s="33">
        <v>8.4</v>
      </c>
      <c r="W82" s="32">
        <v>13.26</v>
      </c>
      <c r="X82" s="72" t="s">
        <v>53</v>
      </c>
      <c r="Y82" s="33">
        <f t="shared" si="20"/>
        <v>1.0555555555555556</v>
      </c>
      <c r="Z82" s="37">
        <v>1.44</v>
      </c>
      <c r="AA82" s="37">
        <v>1.52</v>
      </c>
      <c r="AB82" s="33"/>
      <c r="AC82" s="33"/>
      <c r="AD82" s="33">
        <v>8.4</v>
      </c>
      <c r="AE82" s="33">
        <v>13.26</v>
      </c>
      <c r="AF82" s="33">
        <f t="shared" si="21"/>
        <v>4.2364758071273059</v>
      </c>
      <c r="AG82" s="33">
        <f t="shared" si="22"/>
        <v>4.3158268099444159</v>
      </c>
      <c r="AH82" s="29"/>
      <c r="AI82" s="29"/>
      <c r="AN82" s="31"/>
      <c r="AO82" s="31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</row>
    <row r="83" spans="1:113" x14ac:dyDescent="0.25">
      <c r="A83" s="48">
        <v>83</v>
      </c>
      <c r="B83" s="58" t="s">
        <v>6</v>
      </c>
      <c r="C83" s="58" t="s">
        <v>7</v>
      </c>
      <c r="D83" s="58">
        <v>0.1</v>
      </c>
      <c r="E83" s="59">
        <v>0.8</v>
      </c>
      <c r="F83" s="59">
        <v>0.35</v>
      </c>
      <c r="G83" s="60">
        <v>3.5999999999999997E-2</v>
      </c>
      <c r="H83" s="63">
        <v>1.615</v>
      </c>
      <c r="I83" s="58">
        <v>4</v>
      </c>
      <c r="J83" s="58">
        <v>1.25</v>
      </c>
      <c r="K83" s="58" t="s">
        <v>8</v>
      </c>
      <c r="L83" s="60">
        <v>0.1163</v>
      </c>
      <c r="M83" s="60">
        <f t="shared" si="13"/>
        <v>0.16281999999999999</v>
      </c>
      <c r="N83" s="58">
        <v>2.19</v>
      </c>
      <c r="O83" s="58">
        <v>2.44</v>
      </c>
      <c r="P83" s="59">
        <f t="shared" si="18"/>
        <v>2.39805</v>
      </c>
      <c r="Q83" s="59">
        <f t="shared" si="19"/>
        <v>2.0003439972480219</v>
      </c>
      <c r="R83" s="59">
        <f t="shared" si="14"/>
        <v>2.8004815961472307</v>
      </c>
      <c r="S83" s="59">
        <f t="shared" si="15"/>
        <v>2.0060365225343562</v>
      </c>
      <c r="T83" s="59">
        <f t="shared" si="16"/>
        <v>2.2350361255633922</v>
      </c>
      <c r="U83" s="59">
        <f t="shared" si="17"/>
        <v>2.1966099921751199</v>
      </c>
      <c r="V83" s="59">
        <v>4.04</v>
      </c>
      <c r="W83" s="30">
        <v>7.77</v>
      </c>
      <c r="X83" s="61" t="s">
        <v>53</v>
      </c>
      <c r="Y83" s="59">
        <f t="shared" si="20"/>
        <v>1.1141552511415524</v>
      </c>
      <c r="Z83" s="58">
        <v>2.19</v>
      </c>
      <c r="AA83" s="58">
        <v>2.44</v>
      </c>
      <c r="AB83" s="59"/>
      <c r="AC83" s="59"/>
      <c r="AD83" s="59">
        <v>4.04</v>
      </c>
      <c r="AE83" s="59">
        <v>7.77</v>
      </c>
      <c r="AF83" s="59">
        <f t="shared" si="21"/>
        <v>3.0187588011142914</v>
      </c>
      <c r="AG83" s="59">
        <f t="shared" si="22"/>
        <v>2.956191806865117</v>
      </c>
      <c r="AH83" s="29"/>
      <c r="AI83" s="29"/>
      <c r="AN83" s="31"/>
      <c r="AO83" s="31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D83" s="29"/>
      <c r="CE83" s="29"/>
      <c r="CF83" s="29"/>
      <c r="CG83" s="29"/>
      <c r="CH83" s="29"/>
      <c r="CI83" s="29"/>
      <c r="CJ83" s="29"/>
      <c r="CK83" s="29"/>
      <c r="CL83" s="29"/>
      <c r="CM83" s="29"/>
      <c r="CN83" s="29"/>
      <c r="CO83" s="29"/>
      <c r="CP83" s="29"/>
      <c r="CQ83" s="29"/>
      <c r="CR83" s="29"/>
      <c r="CS83" s="29"/>
      <c r="CT83" s="29"/>
      <c r="CU83" s="29"/>
      <c r="CV83" s="29"/>
      <c r="CW83" s="29"/>
      <c r="CX83" s="29"/>
      <c r="CY83" s="29"/>
      <c r="CZ83" s="29"/>
      <c r="DA83" s="29"/>
      <c r="DB83" s="29"/>
      <c r="DC83" s="29"/>
      <c r="DD83" s="29"/>
      <c r="DE83" s="29"/>
      <c r="DF83" s="29"/>
      <c r="DG83" s="29"/>
      <c r="DH83" s="29"/>
      <c r="DI83" s="29"/>
    </row>
    <row r="84" spans="1:113" x14ac:dyDescent="0.25">
      <c r="A84" s="48">
        <v>84</v>
      </c>
      <c r="B84" s="58" t="s">
        <v>6</v>
      </c>
      <c r="C84" s="58" t="s">
        <v>7</v>
      </c>
      <c r="D84" s="58">
        <v>0.1</v>
      </c>
      <c r="E84" s="59">
        <v>0.8</v>
      </c>
      <c r="F84" s="59">
        <v>0.35</v>
      </c>
      <c r="G84" s="60">
        <v>3.5999999999999997E-2</v>
      </c>
      <c r="H84" s="63">
        <v>1.615</v>
      </c>
      <c r="I84" s="58">
        <v>4</v>
      </c>
      <c r="J84" s="58">
        <v>1.25</v>
      </c>
      <c r="K84" s="58" t="s">
        <v>8</v>
      </c>
      <c r="L84" s="60">
        <v>0.1338</v>
      </c>
      <c r="M84" s="60">
        <f t="shared" si="13"/>
        <v>0.18731999999999999</v>
      </c>
      <c r="N84" s="58">
        <v>2.1800000000000002</v>
      </c>
      <c r="O84" s="58">
        <v>2.5299999999999998</v>
      </c>
      <c r="P84" s="59">
        <f t="shared" si="18"/>
        <v>2.3871000000000002</v>
      </c>
      <c r="Q84" s="59">
        <f t="shared" si="19"/>
        <v>2.3013415892672859</v>
      </c>
      <c r="R84" s="59">
        <f t="shared" si="14"/>
        <v>3.2218782249742</v>
      </c>
      <c r="S84" s="59">
        <f t="shared" si="15"/>
        <v>1.8617142162065214</v>
      </c>
      <c r="T84" s="59">
        <f t="shared" si="16"/>
        <v>2.1606132876158251</v>
      </c>
      <c r="U84" s="59">
        <f t="shared" si="17"/>
        <v>2.0385770667461407</v>
      </c>
      <c r="V84" s="59">
        <v>8.23</v>
      </c>
      <c r="W84" s="30">
        <v>11.98</v>
      </c>
      <c r="X84" s="61" t="s">
        <v>53</v>
      </c>
      <c r="Y84" s="59">
        <f t="shared" si="20"/>
        <v>1.1605504587155961</v>
      </c>
      <c r="Z84" s="58">
        <v>2.1800000000000002</v>
      </c>
      <c r="AA84" s="58">
        <v>2.5299999999999998</v>
      </c>
      <c r="AB84" s="59"/>
      <c r="AC84" s="59"/>
      <c r="AD84" s="59">
        <v>8.23</v>
      </c>
      <c r="AE84" s="59">
        <v>11.98</v>
      </c>
      <c r="AF84" s="59">
        <f t="shared" si="21"/>
        <v>3.0123200949771003</v>
      </c>
      <c r="AG84" s="59">
        <f t="shared" si="22"/>
        <v>3.1189028545354534</v>
      </c>
      <c r="AH84" s="29"/>
      <c r="AI84" s="29"/>
      <c r="AN84" s="31"/>
      <c r="AO84" s="31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  <c r="BZ84" s="29"/>
      <c r="CA84" s="29"/>
      <c r="CB84" s="29"/>
      <c r="CC84" s="29"/>
      <c r="CD84" s="29"/>
      <c r="CE84" s="29"/>
      <c r="CF84" s="29"/>
      <c r="CG84" s="29"/>
      <c r="CH84" s="29"/>
      <c r="CI84" s="29"/>
      <c r="CJ84" s="29"/>
      <c r="CK84" s="29"/>
      <c r="CL84" s="29"/>
      <c r="CM84" s="29"/>
      <c r="CN84" s="29"/>
      <c r="CO84" s="29"/>
      <c r="CP84" s="29"/>
      <c r="CQ84" s="29"/>
      <c r="CR84" s="29"/>
      <c r="CS84" s="29"/>
      <c r="CT84" s="29"/>
      <c r="CU84" s="29"/>
      <c r="CV84" s="29"/>
      <c r="CW84" s="29"/>
      <c r="CX84" s="29"/>
      <c r="CY84" s="29"/>
      <c r="CZ84" s="29"/>
      <c r="DA84" s="29"/>
      <c r="DB84" s="29"/>
      <c r="DC84" s="29"/>
      <c r="DD84" s="29"/>
      <c r="DE84" s="29"/>
      <c r="DF84" s="29"/>
      <c r="DG84" s="29"/>
      <c r="DH84" s="29"/>
      <c r="DI84" s="29"/>
    </row>
    <row r="85" spans="1:113" x14ac:dyDescent="0.25">
      <c r="A85" s="48">
        <v>85</v>
      </c>
      <c r="B85" s="58" t="s">
        <v>6</v>
      </c>
      <c r="C85" s="58" t="s">
        <v>7</v>
      </c>
      <c r="D85" s="58">
        <v>0.1</v>
      </c>
      <c r="E85" s="59">
        <v>0.8</v>
      </c>
      <c r="F85" s="59">
        <v>0.35</v>
      </c>
      <c r="G85" s="60">
        <v>3.5999999999999997E-2</v>
      </c>
      <c r="H85" s="63">
        <v>1.615</v>
      </c>
      <c r="I85" s="58">
        <v>4</v>
      </c>
      <c r="J85" s="58">
        <v>1.25</v>
      </c>
      <c r="K85" s="58" t="s">
        <v>8</v>
      </c>
      <c r="L85" s="60">
        <v>9.9099999999999994E-2</v>
      </c>
      <c r="M85" s="60">
        <f t="shared" si="13"/>
        <v>0.13873999999999997</v>
      </c>
      <c r="N85" s="58">
        <v>2.2000000000000002</v>
      </c>
      <c r="O85" s="58">
        <v>2.5</v>
      </c>
      <c r="P85" s="59">
        <f t="shared" si="18"/>
        <v>2.4090000000000003</v>
      </c>
      <c r="Q85" s="59">
        <f t="shared" si="19"/>
        <v>1.7045063639490883</v>
      </c>
      <c r="R85" s="59">
        <f t="shared" si="14"/>
        <v>2.3863089095287235</v>
      </c>
      <c r="S85" s="59">
        <f t="shared" si="15"/>
        <v>2.183083925047772</v>
      </c>
      <c r="T85" s="59">
        <f t="shared" si="16"/>
        <v>2.4807771875542861</v>
      </c>
      <c r="U85" s="59">
        <f t="shared" si="17"/>
        <v>2.3904768979273103</v>
      </c>
      <c r="V85" s="59">
        <v>3.16</v>
      </c>
      <c r="W85" s="30">
        <v>5.56</v>
      </c>
      <c r="X85" s="61" t="s">
        <v>53</v>
      </c>
      <c r="Y85" s="59">
        <f t="shared" si="20"/>
        <v>1.1363636363636362</v>
      </c>
      <c r="Z85" s="58">
        <v>2.2000000000000002</v>
      </c>
      <c r="AA85" s="58">
        <v>2.5</v>
      </c>
      <c r="AB85" s="59"/>
      <c r="AC85" s="59"/>
      <c r="AD85" s="59">
        <v>3.16</v>
      </c>
      <c r="AE85" s="59">
        <v>5.56</v>
      </c>
      <c r="AF85" s="59">
        <f t="shared" si="21"/>
        <v>2.7018498514533471</v>
      </c>
      <c r="AG85" s="59">
        <f t="shared" si="22"/>
        <v>2.6933686093706739</v>
      </c>
      <c r="AH85" s="29"/>
      <c r="AI85" s="29"/>
      <c r="AN85" s="31"/>
      <c r="AO85" s="31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 s="29"/>
      <c r="CG85" s="29"/>
      <c r="CH85" s="29"/>
      <c r="CI85" s="29"/>
      <c r="CJ85" s="29"/>
      <c r="CK85" s="29"/>
      <c r="CL85" s="29"/>
      <c r="CM85" s="29"/>
      <c r="CN85" s="29"/>
      <c r="CO85" s="29"/>
      <c r="CP85" s="29"/>
      <c r="CQ85" s="29"/>
      <c r="CR85" s="29"/>
      <c r="CS85" s="29"/>
      <c r="CT85" s="29"/>
      <c r="CU85" s="29"/>
      <c r="CV85" s="29"/>
      <c r="CW85" s="29"/>
      <c r="CX85" s="29"/>
      <c r="CY85" s="29"/>
      <c r="CZ85" s="29"/>
      <c r="DA85" s="29"/>
      <c r="DB85" s="29"/>
      <c r="DC85" s="29"/>
      <c r="DD85" s="29"/>
      <c r="DE85" s="29"/>
      <c r="DF85" s="29"/>
      <c r="DG85" s="29"/>
      <c r="DH85" s="29"/>
      <c r="DI85" s="29"/>
    </row>
    <row r="86" spans="1:113" x14ac:dyDescent="0.25">
      <c r="A86" s="48">
        <v>86</v>
      </c>
      <c r="B86" s="58" t="s">
        <v>6</v>
      </c>
      <c r="C86" s="58" t="s">
        <v>7</v>
      </c>
      <c r="D86" s="58">
        <v>0.1</v>
      </c>
      <c r="E86" s="59">
        <v>0.8</v>
      </c>
      <c r="F86" s="59">
        <v>0.35</v>
      </c>
      <c r="G86" s="60">
        <v>3.5999999999999997E-2</v>
      </c>
      <c r="H86" s="63">
        <v>1.615</v>
      </c>
      <c r="I86" s="58">
        <v>4</v>
      </c>
      <c r="J86" s="58">
        <v>1.25</v>
      </c>
      <c r="K86" s="58" t="s">
        <v>8</v>
      </c>
      <c r="L86" s="60">
        <v>6.9500000000000006E-2</v>
      </c>
      <c r="M86" s="60">
        <f t="shared" si="13"/>
        <v>9.7299999999999998E-2</v>
      </c>
      <c r="N86" s="58">
        <v>2.2000000000000002</v>
      </c>
      <c r="O86" s="58">
        <v>2.5299999999999998</v>
      </c>
      <c r="P86" s="59">
        <f t="shared" si="18"/>
        <v>2.4090000000000003</v>
      </c>
      <c r="Q86" s="59">
        <f t="shared" si="19"/>
        <v>1.1953904368765051</v>
      </c>
      <c r="R86" s="59">
        <f t="shared" si="14"/>
        <v>1.6735466116271069</v>
      </c>
      <c r="S86" s="59">
        <f t="shared" si="15"/>
        <v>2.6068428836671926</v>
      </c>
      <c r="T86" s="59">
        <f t="shared" si="16"/>
        <v>2.9978693162172712</v>
      </c>
      <c r="U86" s="59">
        <f t="shared" si="17"/>
        <v>2.8544929576155758</v>
      </c>
      <c r="V86" s="59">
        <v>1.5</v>
      </c>
      <c r="W86" s="30">
        <v>1.91</v>
      </c>
      <c r="X86" s="61" t="s">
        <v>53</v>
      </c>
      <c r="Y86" s="59">
        <f t="shared" si="20"/>
        <v>1.1499999999999999</v>
      </c>
      <c r="Z86" s="58">
        <v>2.2000000000000002</v>
      </c>
      <c r="AA86" s="58">
        <v>2.5299999999999998</v>
      </c>
      <c r="AB86" s="59"/>
      <c r="AC86" s="59"/>
      <c r="AD86" s="59">
        <v>1.5</v>
      </c>
      <c r="AE86" s="59">
        <v>1.91</v>
      </c>
      <c r="AF86" s="59">
        <f t="shared" si="21"/>
        <v>2.1993357076871951</v>
      </c>
      <c r="AG86" s="59">
        <f t="shared" si="22"/>
        <v>2.3389192548831734</v>
      </c>
      <c r="AH86" s="29"/>
      <c r="AI86" s="29"/>
      <c r="AN86" s="31"/>
      <c r="AO86" s="31"/>
      <c r="AP86" s="31"/>
      <c r="AQ86" s="31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  <c r="CH86" s="29"/>
      <c r="CI86" s="29"/>
      <c r="CJ86" s="29"/>
      <c r="CK86" s="29"/>
      <c r="CL86" s="29"/>
      <c r="CM86" s="29"/>
      <c r="CN86" s="29"/>
      <c r="CO86" s="29"/>
      <c r="CP86" s="29"/>
      <c r="CQ86" s="29"/>
      <c r="CR86" s="29"/>
      <c r="CS86" s="29"/>
      <c r="CT86" s="29"/>
      <c r="CU86" s="29"/>
      <c r="CV86" s="29"/>
      <c r="CW86" s="29"/>
      <c r="CX86" s="29"/>
      <c r="CY86" s="29"/>
      <c r="CZ86" s="29"/>
      <c r="DA86" s="29"/>
      <c r="DB86" s="29"/>
      <c r="DC86" s="29"/>
      <c r="DD86" s="29"/>
      <c r="DE86" s="29"/>
      <c r="DF86" s="29"/>
      <c r="DG86" s="29"/>
      <c r="DH86" s="29"/>
      <c r="DI86" s="29"/>
    </row>
    <row r="87" spans="1:113" x14ac:dyDescent="0.25">
      <c r="A87" s="48">
        <v>87</v>
      </c>
      <c r="B87" s="58" t="s">
        <v>6</v>
      </c>
      <c r="C87" s="58" t="s">
        <v>7</v>
      </c>
      <c r="D87" s="58">
        <v>0.1</v>
      </c>
      <c r="E87" s="59">
        <v>0.8</v>
      </c>
      <c r="F87" s="59">
        <v>0.35</v>
      </c>
      <c r="G87" s="60">
        <v>3.5999999999999997E-2</v>
      </c>
      <c r="H87" s="63">
        <v>1.615</v>
      </c>
      <c r="I87" s="58">
        <v>4</v>
      </c>
      <c r="J87" s="58">
        <v>1.25</v>
      </c>
      <c r="K87" s="58" t="s">
        <v>8</v>
      </c>
      <c r="L87" s="60">
        <v>0.1573</v>
      </c>
      <c r="M87" s="60">
        <f t="shared" si="13"/>
        <v>0.22021999999999997</v>
      </c>
      <c r="N87" s="58">
        <v>2.19</v>
      </c>
      <c r="O87" s="58">
        <v>2.5299999999999998</v>
      </c>
      <c r="P87" s="59">
        <f t="shared" si="18"/>
        <v>2.39805</v>
      </c>
      <c r="Q87" s="59">
        <f t="shared" si="19"/>
        <v>2.7055383556931547</v>
      </c>
      <c r="R87" s="59">
        <f t="shared" si="14"/>
        <v>3.7877536979704161</v>
      </c>
      <c r="S87" s="59">
        <f t="shared" si="15"/>
        <v>1.7249016265176256</v>
      </c>
      <c r="T87" s="59">
        <f t="shared" si="16"/>
        <v>1.9926945731002701</v>
      </c>
      <c r="U87" s="59">
        <f t="shared" si="17"/>
        <v>1.8887672810367999</v>
      </c>
      <c r="V87" s="59">
        <v>16.170000000000002</v>
      </c>
      <c r="W87" s="30">
        <v>25.96</v>
      </c>
      <c r="X87" s="61" t="s">
        <v>53</v>
      </c>
      <c r="Y87" s="59">
        <f t="shared" si="20"/>
        <v>1.1552511415525113</v>
      </c>
      <c r="Z87" s="58">
        <v>2.19</v>
      </c>
      <c r="AA87" s="58">
        <v>2.5299999999999998</v>
      </c>
      <c r="AB87" s="59"/>
      <c r="AC87" s="59"/>
      <c r="AD87" s="59">
        <v>16.170000000000002</v>
      </c>
      <c r="AE87" s="59"/>
      <c r="AF87" s="59">
        <f t="shared" si="21"/>
        <v>3.0939386031588239</v>
      </c>
      <c r="AG87" s="59"/>
      <c r="AH87" s="29"/>
      <c r="AI87" s="29"/>
      <c r="AN87" s="31"/>
      <c r="AO87" s="31"/>
      <c r="AP87" s="31"/>
      <c r="AQ87" s="31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29"/>
      <c r="CJ87" s="29"/>
      <c r="CK87" s="29"/>
      <c r="CL87" s="29"/>
      <c r="CM87" s="29"/>
      <c r="CN87" s="29"/>
      <c r="CO87" s="29"/>
      <c r="CP87" s="29"/>
      <c r="CQ87" s="29"/>
      <c r="CR87" s="29"/>
      <c r="CS87" s="29"/>
      <c r="CT87" s="29"/>
      <c r="CU87" s="29"/>
      <c r="CV87" s="29"/>
      <c r="CW87" s="29"/>
      <c r="CX87" s="29"/>
      <c r="CY87" s="29"/>
      <c r="CZ87" s="29"/>
      <c r="DA87" s="29"/>
      <c r="DB87" s="29"/>
      <c r="DC87" s="29"/>
      <c r="DD87" s="29"/>
      <c r="DE87" s="29"/>
      <c r="DF87" s="29"/>
      <c r="DG87" s="29"/>
      <c r="DH87" s="29"/>
      <c r="DI87" s="29"/>
    </row>
    <row r="88" spans="1:113" x14ac:dyDescent="0.25">
      <c r="A88" s="48">
        <v>88</v>
      </c>
      <c r="B88" s="58" t="s">
        <v>6</v>
      </c>
      <c r="C88" s="58" t="s">
        <v>7</v>
      </c>
      <c r="D88" s="58">
        <v>0.1</v>
      </c>
      <c r="E88" s="59">
        <v>0.8</v>
      </c>
      <c r="F88" s="59">
        <v>0.35</v>
      </c>
      <c r="G88" s="60">
        <v>3.5999999999999997E-2</v>
      </c>
      <c r="H88" s="63">
        <v>1.615</v>
      </c>
      <c r="I88" s="58">
        <v>4</v>
      </c>
      <c r="J88" s="58">
        <v>1.25</v>
      </c>
      <c r="K88" s="58" t="s">
        <v>8</v>
      </c>
      <c r="L88" s="60">
        <v>0.11899999999999999</v>
      </c>
      <c r="M88" s="60">
        <f t="shared" si="13"/>
        <v>0.16659999999999997</v>
      </c>
      <c r="N88" s="58">
        <v>2.98</v>
      </c>
      <c r="O88" s="58">
        <v>3.51</v>
      </c>
      <c r="P88" s="59">
        <f t="shared" si="18"/>
        <v>3.2631000000000001</v>
      </c>
      <c r="Q88" s="59">
        <f t="shared" si="19"/>
        <v>2.0467836257309941</v>
      </c>
      <c r="R88" s="59">
        <f t="shared" si="14"/>
        <v>2.8654970760233915</v>
      </c>
      <c r="S88" s="59">
        <f t="shared" si="15"/>
        <v>2.698530689783603</v>
      </c>
      <c r="T88" s="59">
        <f t="shared" si="16"/>
        <v>3.1784707117920958</v>
      </c>
      <c r="U88" s="59">
        <f t="shared" si="17"/>
        <v>2.9548911053130458</v>
      </c>
      <c r="V88" s="59">
        <v>7.42</v>
      </c>
      <c r="W88" s="30">
        <v>13.36</v>
      </c>
      <c r="X88" s="61" t="s">
        <v>53</v>
      </c>
      <c r="Y88" s="59">
        <f t="shared" si="20"/>
        <v>1.1778523489932886</v>
      </c>
      <c r="Z88" s="58">
        <v>2.98</v>
      </c>
      <c r="AA88" s="58">
        <v>3.51</v>
      </c>
      <c r="AB88" s="59"/>
      <c r="AC88" s="59"/>
      <c r="AD88" s="59">
        <v>7.42</v>
      </c>
      <c r="AE88" s="59">
        <v>13.36</v>
      </c>
      <c r="AF88" s="59">
        <f t="shared" si="21"/>
        <v>2.7352130061809925</v>
      </c>
      <c r="AG88" s="59">
        <f t="shared" si="22"/>
        <v>2.7140807690586928</v>
      </c>
      <c r="AH88" s="29"/>
      <c r="AI88" s="29"/>
      <c r="AN88" s="31"/>
      <c r="AO88" s="31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  <c r="CO88" s="29"/>
      <c r="CP88" s="29"/>
      <c r="CQ88" s="29"/>
      <c r="CR88" s="29"/>
      <c r="CS88" s="29"/>
      <c r="CT88" s="29"/>
      <c r="CU88" s="29"/>
      <c r="CV88" s="29"/>
      <c r="CW88" s="29"/>
      <c r="CX88" s="29"/>
      <c r="CY88" s="29"/>
      <c r="CZ88" s="29"/>
      <c r="DA88" s="29"/>
      <c r="DB88" s="29"/>
      <c r="DC88" s="29"/>
      <c r="DD88" s="29"/>
      <c r="DE88" s="29"/>
      <c r="DF88" s="29"/>
      <c r="DG88" s="29"/>
      <c r="DH88" s="29"/>
      <c r="DI88" s="29"/>
    </row>
    <row r="89" spans="1:113" x14ac:dyDescent="0.25">
      <c r="A89" s="48">
        <v>89</v>
      </c>
      <c r="B89" s="58" t="s">
        <v>6</v>
      </c>
      <c r="C89" s="58" t="s">
        <v>7</v>
      </c>
      <c r="D89" s="58">
        <v>0.1</v>
      </c>
      <c r="E89" s="59">
        <v>0.8</v>
      </c>
      <c r="F89" s="59">
        <v>0.35</v>
      </c>
      <c r="G89" s="60">
        <v>3.5999999999999997E-2</v>
      </c>
      <c r="H89" s="63">
        <v>1.615</v>
      </c>
      <c r="I89" s="58">
        <v>4</v>
      </c>
      <c r="J89" s="58">
        <v>1.25</v>
      </c>
      <c r="K89" s="58" t="s">
        <v>8</v>
      </c>
      <c r="L89" s="60">
        <v>8.3000000000000004E-2</v>
      </c>
      <c r="M89" s="60">
        <f t="shared" si="13"/>
        <v>0.1162</v>
      </c>
      <c r="N89" s="58">
        <v>3</v>
      </c>
      <c r="O89" s="58">
        <v>3.51</v>
      </c>
      <c r="P89" s="59">
        <f t="shared" si="18"/>
        <v>3.2850000000000001</v>
      </c>
      <c r="Q89" s="59">
        <f t="shared" si="19"/>
        <v>1.4275885792913658</v>
      </c>
      <c r="R89" s="59">
        <f t="shared" si="14"/>
        <v>1.9986240110079121</v>
      </c>
      <c r="S89" s="59">
        <f t="shared" si="15"/>
        <v>3.2528705957412654</v>
      </c>
      <c r="T89" s="59">
        <f t="shared" si="16"/>
        <v>3.8058585970172794</v>
      </c>
      <c r="U89" s="59">
        <f t="shared" si="17"/>
        <v>3.5618933023366854</v>
      </c>
      <c r="V89" s="59">
        <v>1.53</v>
      </c>
      <c r="W89" s="30">
        <v>1.74</v>
      </c>
      <c r="X89" s="61" t="s">
        <v>53</v>
      </c>
      <c r="Y89" s="59">
        <f t="shared" si="20"/>
        <v>1.17</v>
      </c>
      <c r="Z89" s="58">
        <v>3</v>
      </c>
      <c r="AA89" s="58">
        <v>3.51</v>
      </c>
      <c r="AB89" s="59"/>
      <c r="AC89" s="59"/>
      <c r="AD89" s="59">
        <v>1.53</v>
      </c>
      <c r="AE89" s="59">
        <v>1.74</v>
      </c>
      <c r="AF89" s="59">
        <f t="shared" si="21"/>
        <v>2.6161628769379881</v>
      </c>
      <c r="AG89" s="59">
        <f t="shared" si="22"/>
        <v>2.8458063280877113</v>
      </c>
      <c r="AH89" s="29"/>
      <c r="AI89" s="29"/>
      <c r="AN89" s="31"/>
      <c r="AO89" s="31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  <c r="CF89" s="29"/>
      <c r="CG89" s="29"/>
      <c r="CH89" s="29"/>
      <c r="CI89" s="29"/>
      <c r="CJ89" s="29"/>
      <c r="CK89" s="29"/>
      <c r="CL89" s="29"/>
      <c r="CM89" s="29"/>
      <c r="CN89" s="29"/>
      <c r="CO89" s="29"/>
      <c r="CP89" s="29"/>
      <c r="CQ89" s="29"/>
      <c r="CR89" s="29"/>
      <c r="CS89" s="29"/>
      <c r="CT89" s="29"/>
      <c r="CU89" s="29"/>
      <c r="CV89" s="29"/>
      <c r="CW89" s="29"/>
      <c r="CX89" s="29"/>
      <c r="CY89" s="29"/>
      <c r="CZ89" s="29"/>
      <c r="DA89" s="29"/>
      <c r="DB89" s="29"/>
      <c r="DC89" s="29"/>
      <c r="DD89" s="29"/>
      <c r="DE89" s="29"/>
      <c r="DF89" s="29"/>
      <c r="DG89" s="29"/>
      <c r="DH89" s="29"/>
      <c r="DI89" s="29"/>
    </row>
    <row r="90" spans="1:113" x14ac:dyDescent="0.25">
      <c r="A90" s="48">
        <v>90</v>
      </c>
      <c r="B90" s="58" t="s">
        <v>6</v>
      </c>
      <c r="C90" s="58" t="s">
        <v>7</v>
      </c>
      <c r="D90" s="58">
        <v>0.1</v>
      </c>
      <c r="E90" s="59">
        <v>0.8</v>
      </c>
      <c r="F90" s="59">
        <v>0.35</v>
      </c>
      <c r="G90" s="60">
        <v>3.5999999999999997E-2</v>
      </c>
      <c r="H90" s="63">
        <v>1.615</v>
      </c>
      <c r="I90" s="58">
        <v>4</v>
      </c>
      <c r="J90" s="58">
        <v>1.25</v>
      </c>
      <c r="K90" s="58" t="s">
        <v>8</v>
      </c>
      <c r="L90" s="60">
        <v>0.1084</v>
      </c>
      <c r="M90" s="60">
        <f t="shared" si="13"/>
        <v>0.15175999999999998</v>
      </c>
      <c r="N90" s="58">
        <v>3.02</v>
      </c>
      <c r="O90" s="58">
        <v>3.51</v>
      </c>
      <c r="P90" s="59">
        <f t="shared" si="18"/>
        <v>3.3068999999999997</v>
      </c>
      <c r="Q90" s="59">
        <f t="shared" si="19"/>
        <v>1.8644650842793258</v>
      </c>
      <c r="R90" s="59">
        <f t="shared" si="14"/>
        <v>2.6102511179910559</v>
      </c>
      <c r="S90" s="59">
        <f t="shared" si="15"/>
        <v>2.8653447337350877</v>
      </c>
      <c r="T90" s="59">
        <f t="shared" si="16"/>
        <v>3.3302516607318404</v>
      </c>
      <c r="U90" s="59">
        <f t="shared" si="17"/>
        <v>3.1375524834399209</v>
      </c>
      <c r="V90" s="59">
        <v>6.01</v>
      </c>
      <c r="W90" s="30">
        <v>9.41</v>
      </c>
      <c r="X90" s="61" t="s">
        <v>53</v>
      </c>
      <c r="Y90" s="59">
        <f t="shared" si="20"/>
        <v>1.1622516556291389</v>
      </c>
      <c r="Z90" s="58">
        <v>3.02</v>
      </c>
      <c r="AA90" s="58">
        <v>3.51</v>
      </c>
      <c r="AB90" s="59"/>
      <c r="AC90" s="59"/>
      <c r="AD90" s="59">
        <v>6.01</v>
      </c>
      <c r="AE90" s="59">
        <v>9.41</v>
      </c>
      <c r="AF90" s="59">
        <f t="shared" si="21"/>
        <v>2.5988389096271862</v>
      </c>
      <c r="AG90" s="59">
        <f t="shared" si="22"/>
        <v>2.651846951123078</v>
      </c>
      <c r="AH90" s="29"/>
      <c r="AI90" s="29"/>
      <c r="AN90" s="31"/>
      <c r="AO90" s="31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  <c r="CF90" s="29"/>
      <c r="CG90" s="29"/>
      <c r="CH90" s="29"/>
      <c r="CI90" s="29"/>
      <c r="CJ90" s="29"/>
      <c r="CK90" s="29"/>
      <c r="CL90" s="29"/>
      <c r="CM90" s="29"/>
      <c r="CN90" s="29"/>
      <c r="CO90" s="29"/>
      <c r="CP90" s="29"/>
      <c r="CQ90" s="29"/>
      <c r="CR90" s="29"/>
      <c r="CS90" s="29"/>
      <c r="CT90" s="29"/>
      <c r="CU90" s="29"/>
      <c r="CV90" s="29"/>
      <c r="CW90" s="29"/>
      <c r="CX90" s="29"/>
      <c r="CY90" s="29"/>
      <c r="CZ90" s="29"/>
      <c r="DA90" s="29"/>
      <c r="DB90" s="29"/>
      <c r="DC90" s="29"/>
      <c r="DD90" s="29"/>
      <c r="DE90" s="29"/>
      <c r="DF90" s="29"/>
      <c r="DG90" s="29"/>
      <c r="DH90" s="29"/>
      <c r="DI90" s="29"/>
    </row>
    <row r="91" spans="1:113" x14ac:dyDescent="0.25">
      <c r="A91" s="48">
        <v>91</v>
      </c>
      <c r="B91" s="58" t="s">
        <v>6</v>
      </c>
      <c r="C91" s="58" t="s">
        <v>7</v>
      </c>
      <c r="D91" s="58">
        <v>0.1</v>
      </c>
      <c r="E91" s="59">
        <v>0.8</v>
      </c>
      <c r="F91" s="59">
        <v>0.35</v>
      </c>
      <c r="G91" s="60">
        <v>3.5999999999999997E-2</v>
      </c>
      <c r="H91" s="63">
        <v>1.615</v>
      </c>
      <c r="I91" s="58">
        <v>4</v>
      </c>
      <c r="J91" s="58">
        <v>1.25</v>
      </c>
      <c r="K91" s="58" t="s">
        <v>8</v>
      </c>
      <c r="L91" s="60">
        <v>9.6500000000000002E-2</v>
      </c>
      <c r="M91" s="60">
        <f t="shared" si="13"/>
        <v>0.1351</v>
      </c>
      <c r="N91" s="58">
        <v>3.02</v>
      </c>
      <c r="O91" s="58">
        <v>3.51</v>
      </c>
      <c r="P91" s="59">
        <f t="shared" si="18"/>
        <v>3.3068999999999997</v>
      </c>
      <c r="Q91" s="59">
        <f t="shared" si="19"/>
        <v>1.6597867217062265</v>
      </c>
      <c r="R91" s="59">
        <f t="shared" si="14"/>
        <v>2.323701410388717</v>
      </c>
      <c r="S91" s="59">
        <f t="shared" si="15"/>
        <v>3.0368816294793013</v>
      </c>
      <c r="T91" s="59">
        <f t="shared" si="16"/>
        <v>3.5296207018120356</v>
      </c>
      <c r="U91" s="59">
        <f t="shared" si="17"/>
        <v>3.3253853842798344</v>
      </c>
      <c r="V91" s="59">
        <v>3.55</v>
      </c>
      <c r="W91" s="30">
        <v>5.56</v>
      </c>
      <c r="X91" s="61" t="s">
        <v>53</v>
      </c>
      <c r="Y91" s="59">
        <f t="shared" si="20"/>
        <v>1.1622516556291389</v>
      </c>
      <c r="Z91" s="58">
        <v>3.02</v>
      </c>
      <c r="AA91" s="58">
        <v>3.51</v>
      </c>
      <c r="AB91" s="59"/>
      <c r="AC91" s="59"/>
      <c r="AD91" s="59">
        <v>3.55</v>
      </c>
      <c r="AE91" s="59">
        <v>5.56</v>
      </c>
      <c r="AF91" s="59">
        <f t="shared" si="21"/>
        <v>2.5704349360743568</v>
      </c>
      <c r="AG91" s="59">
        <f t="shared" si="22"/>
        <v>2.6227050535244207</v>
      </c>
      <c r="AH91" s="29"/>
      <c r="AI91" s="29"/>
      <c r="AN91" s="31"/>
      <c r="AO91" s="31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29"/>
      <c r="CI91" s="29"/>
      <c r="CJ91" s="29"/>
      <c r="CK91" s="29"/>
      <c r="CL91" s="29"/>
      <c r="CM91" s="29"/>
      <c r="CN91" s="29"/>
      <c r="CO91" s="29"/>
      <c r="CP91" s="29"/>
      <c r="CQ91" s="29"/>
      <c r="CR91" s="29"/>
      <c r="CS91" s="29"/>
      <c r="CT91" s="29"/>
      <c r="CU91" s="29"/>
      <c r="CV91" s="29"/>
      <c r="CW91" s="29"/>
      <c r="CX91" s="29"/>
      <c r="CY91" s="29"/>
      <c r="CZ91" s="29"/>
      <c r="DA91" s="29"/>
      <c r="DB91" s="29"/>
      <c r="DC91" s="29"/>
      <c r="DD91" s="29"/>
      <c r="DE91" s="29"/>
      <c r="DF91" s="29"/>
      <c r="DG91" s="29"/>
      <c r="DH91" s="29"/>
      <c r="DI91" s="29"/>
    </row>
    <row r="92" spans="1:113" x14ac:dyDescent="0.25">
      <c r="A92" s="48">
        <v>92</v>
      </c>
      <c r="B92" s="58" t="s">
        <v>6</v>
      </c>
      <c r="C92" s="58" t="s">
        <v>7</v>
      </c>
      <c r="D92" s="58">
        <v>0.1</v>
      </c>
      <c r="E92" s="59">
        <v>0.8</v>
      </c>
      <c r="F92" s="59">
        <v>0.35</v>
      </c>
      <c r="G92" s="60">
        <v>3.5999999999999997E-2</v>
      </c>
      <c r="H92" s="63">
        <v>1.615</v>
      </c>
      <c r="I92" s="58">
        <v>4</v>
      </c>
      <c r="J92" s="58">
        <v>1.25</v>
      </c>
      <c r="K92" s="58" t="s">
        <v>8</v>
      </c>
      <c r="L92" s="60">
        <v>0.1396</v>
      </c>
      <c r="M92" s="60">
        <f t="shared" si="13"/>
        <v>0.19544</v>
      </c>
      <c r="N92" s="58">
        <v>2.95</v>
      </c>
      <c r="O92" s="58">
        <v>3.51</v>
      </c>
      <c r="P92" s="59">
        <f t="shared" si="18"/>
        <v>3.2302500000000003</v>
      </c>
      <c r="Q92" s="59">
        <f t="shared" si="19"/>
        <v>2.4011007911936706</v>
      </c>
      <c r="R92" s="59">
        <f t="shared" si="14"/>
        <v>3.361541107671139</v>
      </c>
      <c r="S92" s="59">
        <f t="shared" si="15"/>
        <v>2.4664021200022574</v>
      </c>
      <c r="T92" s="59">
        <f t="shared" si="16"/>
        <v>2.9346004885450587</v>
      </c>
      <c r="U92" s="59">
        <f t="shared" si="17"/>
        <v>2.7007103214024726</v>
      </c>
      <c r="V92" s="59">
        <v>15.34</v>
      </c>
      <c r="W92" s="30">
        <v>28.75</v>
      </c>
      <c r="X92" s="61" t="s">
        <v>53</v>
      </c>
      <c r="Y92" s="59">
        <f t="shared" si="20"/>
        <v>1.1898305084745762</v>
      </c>
      <c r="Z92" s="58">
        <v>2.95</v>
      </c>
      <c r="AA92" s="58">
        <v>3.51</v>
      </c>
      <c r="AB92" s="59"/>
      <c r="AC92" s="59"/>
      <c r="AD92" s="59">
        <v>15.34</v>
      </c>
      <c r="AE92" s="59"/>
      <c r="AF92" s="59">
        <f t="shared" si="21"/>
        <v>2.7748871061654246</v>
      </c>
      <c r="AG92" s="59"/>
      <c r="AH92" s="29"/>
      <c r="AI92" s="29"/>
      <c r="AN92" s="31"/>
      <c r="AO92" s="31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29"/>
      <c r="CI92" s="29"/>
      <c r="CJ92" s="29"/>
      <c r="CK92" s="29"/>
      <c r="CL92" s="29"/>
      <c r="CM92" s="29"/>
      <c r="CN92" s="29"/>
      <c r="CO92" s="29"/>
      <c r="CP92" s="29"/>
      <c r="CQ92" s="29"/>
      <c r="CR92" s="29"/>
      <c r="CS92" s="29"/>
      <c r="CT92" s="29"/>
      <c r="CU92" s="29"/>
      <c r="CV92" s="29"/>
      <c r="CW92" s="29"/>
      <c r="CX92" s="29"/>
      <c r="CY92" s="29"/>
      <c r="CZ92" s="29"/>
      <c r="DA92" s="29"/>
      <c r="DB92" s="29"/>
      <c r="DC92" s="29"/>
      <c r="DD92" s="29"/>
      <c r="DE92" s="29"/>
      <c r="DF92" s="29"/>
      <c r="DG92" s="29"/>
      <c r="DH92" s="29"/>
      <c r="DI92" s="29"/>
    </row>
    <row r="93" spans="1:113" x14ac:dyDescent="0.25">
      <c r="A93" s="48">
        <v>93</v>
      </c>
      <c r="B93" s="58" t="s">
        <v>6</v>
      </c>
      <c r="C93" s="58" t="s">
        <v>7</v>
      </c>
      <c r="D93" s="58">
        <v>0.1</v>
      </c>
      <c r="E93" s="59">
        <v>0.8</v>
      </c>
      <c r="F93" s="59">
        <v>0.35</v>
      </c>
      <c r="G93" s="60">
        <v>3.5999999999999997E-2</v>
      </c>
      <c r="H93" s="63">
        <v>1.615</v>
      </c>
      <c r="I93" s="58">
        <v>4</v>
      </c>
      <c r="J93" s="58">
        <v>1.25</v>
      </c>
      <c r="K93" s="58" t="s">
        <v>8</v>
      </c>
      <c r="L93" s="60">
        <v>0.12139999999999999</v>
      </c>
      <c r="M93" s="60">
        <f t="shared" si="13"/>
        <v>0.16995999999999997</v>
      </c>
      <c r="N93" s="58">
        <v>1.33</v>
      </c>
      <c r="O93" s="58">
        <v>1.42</v>
      </c>
      <c r="P93" s="59">
        <f t="shared" si="18"/>
        <v>1.45635</v>
      </c>
      <c r="Q93" s="59">
        <f t="shared" si="19"/>
        <v>2.0880632954936362</v>
      </c>
      <c r="R93" s="59">
        <f t="shared" si="14"/>
        <v>2.9232886136910903</v>
      </c>
      <c r="S93" s="59">
        <f t="shared" si="15"/>
        <v>1.1924134766457342</v>
      </c>
      <c r="T93" s="59">
        <f t="shared" si="16"/>
        <v>1.2731031104037163</v>
      </c>
      <c r="U93" s="59">
        <f t="shared" si="17"/>
        <v>1.3056927569270789</v>
      </c>
      <c r="V93" s="59">
        <v>1.69</v>
      </c>
      <c r="W93" s="30">
        <v>3.2</v>
      </c>
      <c r="X93" s="61" t="s">
        <v>53</v>
      </c>
      <c r="Y93" s="59">
        <f t="shared" si="20"/>
        <v>1.0676691729323307</v>
      </c>
      <c r="Z93" s="58">
        <v>1.33</v>
      </c>
      <c r="AA93" s="58">
        <v>1.42</v>
      </c>
      <c r="AB93" s="59"/>
      <c r="AC93" s="59"/>
      <c r="AD93" s="59">
        <v>1.69</v>
      </c>
      <c r="AE93" s="59">
        <v>3.2</v>
      </c>
      <c r="AF93" s="59">
        <f t="shared" si="21"/>
        <v>3.7511663024189534</v>
      </c>
      <c r="AG93" s="59">
        <f t="shared" si="22"/>
        <v>3.6849007003799277</v>
      </c>
      <c r="AH93" s="29"/>
      <c r="AI93" s="29"/>
      <c r="AN93" s="31"/>
      <c r="AO93" s="31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  <c r="CF93" s="29"/>
      <c r="CG93" s="29"/>
      <c r="CH93" s="29"/>
      <c r="CI93" s="29"/>
      <c r="CJ93" s="29"/>
      <c r="CK93" s="29"/>
      <c r="CL93" s="29"/>
      <c r="CM93" s="29"/>
      <c r="CN93" s="29"/>
      <c r="CO93" s="29"/>
      <c r="CP93" s="29"/>
      <c r="CQ93" s="29"/>
      <c r="CR93" s="29"/>
      <c r="CS93" s="29"/>
      <c r="CT93" s="29"/>
      <c r="CU93" s="29"/>
      <c r="CV93" s="29"/>
      <c r="CW93" s="29"/>
      <c r="CX93" s="29"/>
      <c r="CY93" s="29"/>
      <c r="CZ93" s="29"/>
      <c r="DA93" s="29"/>
      <c r="DB93" s="29"/>
      <c r="DC93" s="29"/>
      <c r="DD93" s="29"/>
      <c r="DE93" s="29"/>
      <c r="DF93" s="29"/>
      <c r="DG93" s="29"/>
      <c r="DH93" s="29"/>
      <c r="DI93" s="29"/>
    </row>
    <row r="94" spans="1:113" x14ac:dyDescent="0.25">
      <c r="A94" s="48">
        <v>94</v>
      </c>
      <c r="B94" s="58" t="s">
        <v>6</v>
      </c>
      <c r="C94" s="58" t="s">
        <v>7</v>
      </c>
      <c r="D94" s="58">
        <v>0.1</v>
      </c>
      <c r="E94" s="59">
        <v>0.8</v>
      </c>
      <c r="F94" s="59">
        <v>0.35</v>
      </c>
      <c r="G94" s="60">
        <v>3.5999999999999997E-2</v>
      </c>
      <c r="H94" s="63">
        <v>1.615</v>
      </c>
      <c r="I94" s="58">
        <v>4</v>
      </c>
      <c r="J94" s="58">
        <v>1.25</v>
      </c>
      <c r="K94" s="58" t="s">
        <v>8</v>
      </c>
      <c r="L94" s="60">
        <v>0.1721</v>
      </c>
      <c r="M94" s="60">
        <f t="shared" si="13"/>
        <v>0.24093999999999999</v>
      </c>
      <c r="N94" s="58">
        <v>1.35</v>
      </c>
      <c r="O94" s="58">
        <v>1.49</v>
      </c>
      <c r="P94" s="59">
        <f t="shared" si="18"/>
        <v>1.4782500000000001</v>
      </c>
      <c r="Q94" s="59">
        <f t="shared" si="19"/>
        <v>2.9600963192294465</v>
      </c>
      <c r="R94" s="59">
        <f t="shared" si="14"/>
        <v>4.1441348469212249</v>
      </c>
      <c r="S94" s="59">
        <f t="shared" si="15"/>
        <v>1.0165480497798074</v>
      </c>
      <c r="T94" s="59">
        <f t="shared" si="16"/>
        <v>1.1219678475347503</v>
      </c>
      <c r="U94" s="59">
        <f t="shared" si="17"/>
        <v>1.1131201145088889</v>
      </c>
      <c r="V94" s="59">
        <v>5.0599999999999996</v>
      </c>
      <c r="W94" s="30">
        <v>7.77</v>
      </c>
      <c r="X94" s="61" t="s">
        <v>53</v>
      </c>
      <c r="Y94" s="59">
        <f t="shared" si="20"/>
        <v>1.1037037037037036</v>
      </c>
      <c r="Z94" s="58">
        <v>1.35</v>
      </c>
      <c r="AA94" s="58">
        <v>1.49</v>
      </c>
      <c r="AB94" s="59"/>
      <c r="AC94" s="59"/>
      <c r="AD94" s="59">
        <v>5.0599999999999996</v>
      </c>
      <c r="AE94" s="59">
        <v>7.77</v>
      </c>
      <c r="AF94" s="59">
        <f t="shared" si="21"/>
        <v>4.2704706315352778</v>
      </c>
      <c r="AG94" s="59">
        <f t="shared" si="22"/>
        <v>4.3745538259801089</v>
      </c>
      <c r="AH94" s="29"/>
      <c r="AI94" s="29"/>
      <c r="AN94" s="31"/>
      <c r="AO94" s="31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  <c r="CA94" s="29"/>
      <c r="CB94" s="29"/>
      <c r="CC94" s="29"/>
      <c r="CD94" s="29"/>
      <c r="CE94" s="29"/>
      <c r="CF94" s="29"/>
      <c r="CG94" s="29"/>
      <c r="CH94" s="29"/>
      <c r="CI94" s="29"/>
      <c r="CJ94" s="29"/>
      <c r="CK94" s="29"/>
      <c r="CL94" s="29"/>
      <c r="CM94" s="29"/>
      <c r="CN94" s="29"/>
      <c r="CO94" s="29"/>
      <c r="CP94" s="29"/>
      <c r="CQ94" s="29"/>
      <c r="CR94" s="29"/>
      <c r="CS94" s="29"/>
      <c r="CT94" s="29"/>
      <c r="CU94" s="29"/>
      <c r="CV94" s="29"/>
      <c r="CW94" s="29"/>
      <c r="CX94" s="29"/>
      <c r="CY94" s="29"/>
      <c r="CZ94" s="29"/>
      <c r="DA94" s="29"/>
      <c r="DB94" s="29"/>
      <c r="DC94" s="29"/>
      <c r="DD94" s="29"/>
      <c r="DE94" s="29"/>
      <c r="DF94" s="29"/>
      <c r="DG94" s="29"/>
      <c r="DH94" s="29"/>
      <c r="DI94" s="29"/>
    </row>
    <row r="95" spans="1:113" x14ac:dyDescent="0.25">
      <c r="A95" s="48">
        <v>95</v>
      </c>
      <c r="B95" s="58" t="s">
        <v>6</v>
      </c>
      <c r="C95" s="58" t="s">
        <v>7</v>
      </c>
      <c r="D95" s="58">
        <v>0.1</v>
      </c>
      <c r="E95" s="59">
        <v>0.8</v>
      </c>
      <c r="F95" s="59">
        <v>0.35</v>
      </c>
      <c r="G95" s="60">
        <v>3.5999999999999997E-2</v>
      </c>
      <c r="H95" s="63">
        <v>1.615</v>
      </c>
      <c r="I95" s="58">
        <v>4</v>
      </c>
      <c r="J95" s="58">
        <v>1.25</v>
      </c>
      <c r="K95" s="58" t="s">
        <v>8</v>
      </c>
      <c r="L95" s="60">
        <v>0.19750000000000001</v>
      </c>
      <c r="M95" s="60">
        <f t="shared" si="13"/>
        <v>0.27649999999999997</v>
      </c>
      <c r="N95" s="58">
        <v>1.41</v>
      </c>
      <c r="O95" s="58">
        <v>1.49</v>
      </c>
      <c r="P95" s="59">
        <f t="shared" si="18"/>
        <v>1.5439499999999999</v>
      </c>
      <c r="Q95" s="59">
        <f t="shared" si="19"/>
        <v>3.3969728242174067</v>
      </c>
      <c r="R95" s="59">
        <f t="shared" si="14"/>
        <v>4.7557619539043685</v>
      </c>
      <c r="S95" s="59">
        <f t="shared" si="15"/>
        <v>0.99110608115463772</v>
      </c>
      <c r="T95" s="59">
        <f t="shared" si="16"/>
        <v>1.0473390502981632</v>
      </c>
      <c r="U95" s="59">
        <f t="shared" si="17"/>
        <v>1.0852611588643282</v>
      </c>
      <c r="V95" s="59">
        <v>7.26</v>
      </c>
      <c r="W95" s="30">
        <v>10.88</v>
      </c>
      <c r="X95" s="61" t="s">
        <v>53</v>
      </c>
      <c r="Y95" s="59">
        <f t="shared" si="20"/>
        <v>1.0567375886524824</v>
      </c>
      <c r="Z95" s="58">
        <v>1.41</v>
      </c>
      <c r="AA95" s="58">
        <v>1.49</v>
      </c>
      <c r="AB95" s="59"/>
      <c r="AC95" s="59"/>
      <c r="AD95" s="59">
        <v>7.26</v>
      </c>
      <c r="AE95" s="59">
        <v>10.88</v>
      </c>
      <c r="AF95" s="59">
        <f t="shared" si="21"/>
        <v>4.559369066489344</v>
      </c>
      <c r="AG95" s="59">
        <f t="shared" si="22"/>
        <v>4.6933011166585761</v>
      </c>
      <c r="AH95" s="29"/>
      <c r="AI95" s="29"/>
      <c r="AN95" s="31"/>
      <c r="AO95" s="31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  <c r="CN95" s="29"/>
      <c r="CO95" s="29"/>
      <c r="CP95" s="29"/>
      <c r="CQ95" s="29"/>
      <c r="CR95" s="29"/>
      <c r="CS95" s="29"/>
      <c r="CT95" s="29"/>
      <c r="CU95" s="29"/>
      <c r="CV95" s="29"/>
      <c r="CW95" s="29"/>
      <c r="CX95" s="29"/>
      <c r="CY95" s="29"/>
      <c r="CZ95" s="29"/>
      <c r="DA95" s="29"/>
      <c r="DB95" s="29"/>
      <c r="DC95" s="29"/>
      <c r="DD95" s="29"/>
      <c r="DE95" s="29"/>
      <c r="DF95" s="29"/>
      <c r="DG95" s="29"/>
      <c r="DH95" s="29"/>
      <c r="DI95" s="29"/>
    </row>
    <row r="96" spans="1:113" x14ac:dyDescent="0.25">
      <c r="A96" s="48">
        <v>96</v>
      </c>
      <c r="B96" s="58" t="s">
        <v>6</v>
      </c>
      <c r="C96" s="58" t="s">
        <v>7</v>
      </c>
      <c r="D96" s="58">
        <v>0.1</v>
      </c>
      <c r="E96" s="59">
        <v>0.8</v>
      </c>
      <c r="F96" s="59">
        <v>0.35</v>
      </c>
      <c r="G96" s="60">
        <v>3.5999999999999997E-2</v>
      </c>
      <c r="H96" s="63">
        <v>1.615</v>
      </c>
      <c r="I96" s="58">
        <v>4</v>
      </c>
      <c r="J96" s="58">
        <v>1.25</v>
      </c>
      <c r="K96" s="58" t="s">
        <v>8</v>
      </c>
      <c r="L96" s="60">
        <v>0.14810000000000001</v>
      </c>
      <c r="M96" s="60">
        <f t="shared" si="13"/>
        <v>0.20734</v>
      </c>
      <c r="N96" s="58">
        <v>1.35</v>
      </c>
      <c r="O96" s="58">
        <v>1.42</v>
      </c>
      <c r="P96" s="59">
        <f t="shared" si="18"/>
        <v>1.4782500000000001</v>
      </c>
      <c r="Q96" s="59">
        <f t="shared" si="19"/>
        <v>2.5472996216030275</v>
      </c>
      <c r="R96" s="59">
        <f t="shared" si="14"/>
        <v>3.566219470244238</v>
      </c>
      <c r="S96" s="59">
        <f t="shared" si="15"/>
        <v>1.0958240241950998</v>
      </c>
      <c r="T96" s="59">
        <f t="shared" si="16"/>
        <v>1.1526445291533642</v>
      </c>
      <c r="U96" s="59">
        <f t="shared" si="17"/>
        <v>1.1999273064936342</v>
      </c>
      <c r="V96" s="59">
        <v>4.45</v>
      </c>
      <c r="W96" s="30">
        <v>6.46</v>
      </c>
      <c r="X96" s="61" t="s">
        <v>53</v>
      </c>
      <c r="Y96" s="59">
        <f t="shared" si="20"/>
        <v>1.0518518518518518</v>
      </c>
      <c r="Z96" s="58">
        <v>1.35</v>
      </c>
      <c r="AA96" s="58">
        <v>1.42</v>
      </c>
      <c r="AB96" s="59"/>
      <c r="AC96" s="59"/>
      <c r="AD96" s="59">
        <v>4.45</v>
      </c>
      <c r="AE96" s="59">
        <v>6.46</v>
      </c>
      <c r="AF96" s="59">
        <f t="shared" si="21"/>
        <v>3.7705788651496577</v>
      </c>
      <c r="AG96" s="59">
        <f t="shared" si="22"/>
        <v>3.9061206460737186</v>
      </c>
      <c r="AH96" s="29"/>
      <c r="AI96" s="29"/>
      <c r="AN96" s="31"/>
      <c r="AO96" s="31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  <c r="CO96" s="29"/>
      <c r="CP96" s="29"/>
      <c r="CQ96" s="29"/>
      <c r="CR96" s="29"/>
      <c r="CS96" s="29"/>
      <c r="CT96" s="29"/>
      <c r="CU96" s="29"/>
      <c r="CV96" s="29"/>
      <c r="CW96" s="29"/>
      <c r="CX96" s="29"/>
      <c r="CY96" s="29"/>
      <c r="CZ96" s="29"/>
      <c r="DA96" s="29"/>
      <c r="DB96" s="29"/>
      <c r="DC96" s="29"/>
      <c r="DD96" s="29"/>
      <c r="DE96" s="29"/>
      <c r="DF96" s="29"/>
      <c r="DG96" s="29"/>
      <c r="DH96" s="29"/>
      <c r="DI96" s="29"/>
    </row>
    <row r="97" spans="1:113" x14ac:dyDescent="0.25">
      <c r="A97" s="48">
        <v>97</v>
      </c>
      <c r="B97" s="58" t="s">
        <v>6</v>
      </c>
      <c r="C97" s="58" t="s">
        <v>7</v>
      </c>
      <c r="D97" s="58">
        <v>0.1</v>
      </c>
      <c r="E97" s="59">
        <v>0.8</v>
      </c>
      <c r="F97" s="59">
        <v>0.35</v>
      </c>
      <c r="G97" s="60">
        <v>3.5999999999999997E-2</v>
      </c>
      <c r="H97" s="63">
        <v>1.615</v>
      </c>
      <c r="I97" s="58">
        <v>4</v>
      </c>
      <c r="J97" s="58">
        <v>1.25</v>
      </c>
      <c r="K97" s="58" t="s">
        <v>8</v>
      </c>
      <c r="L97" s="60">
        <v>0.1333</v>
      </c>
      <c r="M97" s="60">
        <f t="shared" si="13"/>
        <v>0.18661999999999998</v>
      </c>
      <c r="N97" s="58">
        <v>1.32</v>
      </c>
      <c r="O97" s="58">
        <v>1.42</v>
      </c>
      <c r="P97" s="59">
        <f t="shared" si="18"/>
        <v>1.4454</v>
      </c>
      <c r="Q97" s="59">
        <f t="shared" si="19"/>
        <v>2.2927416580667357</v>
      </c>
      <c r="R97" s="59">
        <f t="shared" si="14"/>
        <v>3.2098383212934296</v>
      </c>
      <c r="S97" s="59">
        <f t="shared" si="15"/>
        <v>1.129388691040671</v>
      </c>
      <c r="T97" s="59">
        <f t="shared" si="16"/>
        <v>1.2149484403619337</v>
      </c>
      <c r="U97" s="59">
        <f t="shared" si="17"/>
        <v>1.2366806166895346</v>
      </c>
      <c r="V97" s="59">
        <v>2.4700000000000002</v>
      </c>
      <c r="W97" s="30">
        <v>3.9</v>
      </c>
      <c r="X97" s="61" t="s">
        <v>53</v>
      </c>
      <c r="Y97" s="59">
        <f t="shared" si="20"/>
        <v>1.0757575757575757</v>
      </c>
      <c r="Z97" s="58">
        <v>1.32</v>
      </c>
      <c r="AA97" s="58">
        <v>1.42</v>
      </c>
      <c r="AB97" s="59"/>
      <c r="AC97" s="59"/>
      <c r="AD97" s="59">
        <v>2.4700000000000002</v>
      </c>
      <c r="AE97" s="59">
        <v>3.9</v>
      </c>
      <c r="AF97" s="59">
        <f t="shared" si="21"/>
        <v>3.8178224843865731</v>
      </c>
      <c r="AG97" s="59">
        <f t="shared" si="22"/>
        <v>3.8891467075849957</v>
      </c>
      <c r="AH97" s="29"/>
      <c r="AI97" s="29"/>
      <c r="AN97" s="31"/>
      <c r="AO97" s="31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29"/>
      <c r="CF97" s="29"/>
      <c r="CG97" s="29"/>
      <c r="CH97" s="29"/>
      <c r="CI97" s="29"/>
      <c r="CJ97" s="29"/>
      <c r="CK97" s="29"/>
      <c r="CL97" s="29"/>
      <c r="CM97" s="29"/>
      <c r="CN97" s="29"/>
      <c r="CO97" s="29"/>
      <c r="CP97" s="29"/>
      <c r="CQ97" s="29"/>
      <c r="CR97" s="29"/>
      <c r="CS97" s="29"/>
      <c r="CT97" s="29"/>
      <c r="CU97" s="29"/>
      <c r="CV97" s="29"/>
      <c r="CW97" s="29"/>
      <c r="CX97" s="29"/>
      <c r="CY97" s="29"/>
      <c r="CZ97" s="29"/>
      <c r="DA97" s="29"/>
      <c r="DB97" s="29"/>
      <c r="DC97" s="29"/>
      <c r="DD97" s="29"/>
      <c r="DE97" s="29"/>
      <c r="DF97" s="29"/>
      <c r="DG97" s="29"/>
      <c r="DH97" s="29"/>
      <c r="DI97" s="29"/>
    </row>
    <row r="98" spans="1:113" x14ac:dyDescent="0.25">
      <c r="A98" s="48">
        <v>98</v>
      </c>
      <c r="B98" s="58" t="s">
        <v>6</v>
      </c>
      <c r="C98" s="58" t="s">
        <v>7</v>
      </c>
      <c r="D98" s="58">
        <v>0.1</v>
      </c>
      <c r="E98" s="59">
        <v>0.8</v>
      </c>
      <c r="F98" s="59">
        <v>0.35</v>
      </c>
      <c r="G98" s="60">
        <v>3.5999999999999997E-2</v>
      </c>
      <c r="H98" s="63">
        <v>1.615</v>
      </c>
      <c r="I98" s="58">
        <v>4</v>
      </c>
      <c r="J98" s="58">
        <v>1.25</v>
      </c>
      <c r="K98" s="58" t="s">
        <v>8</v>
      </c>
      <c r="L98" s="60">
        <v>0.15210000000000001</v>
      </c>
      <c r="M98" s="60">
        <f t="shared" si="13"/>
        <v>0.21294000000000002</v>
      </c>
      <c r="N98" s="58">
        <v>1.77</v>
      </c>
      <c r="O98" s="58">
        <v>1.96</v>
      </c>
      <c r="P98" s="59">
        <f t="shared" si="18"/>
        <v>1.93815</v>
      </c>
      <c r="Q98" s="59">
        <f t="shared" si="19"/>
        <v>2.6160990712074308</v>
      </c>
      <c r="R98" s="59">
        <f t="shared" si="14"/>
        <v>3.662538699690403</v>
      </c>
      <c r="S98" s="59">
        <f t="shared" si="15"/>
        <v>1.4177290472222714</v>
      </c>
      <c r="T98" s="59">
        <f t="shared" si="16"/>
        <v>1.5699146511613853</v>
      </c>
      <c r="U98" s="59">
        <f t="shared" si="17"/>
        <v>1.5524133067083872</v>
      </c>
      <c r="V98" s="59">
        <v>8.01</v>
      </c>
      <c r="W98" s="30">
        <v>10.76</v>
      </c>
      <c r="X98" s="61" t="s">
        <v>53</v>
      </c>
      <c r="Y98" s="59">
        <f t="shared" si="20"/>
        <v>1.1073446327683616</v>
      </c>
      <c r="Z98" s="58">
        <v>1.77</v>
      </c>
      <c r="AA98" s="58">
        <v>1.96</v>
      </c>
      <c r="AB98" s="59"/>
      <c r="AC98" s="59"/>
      <c r="AD98" s="59">
        <v>8.01</v>
      </c>
      <c r="AE98" s="59">
        <v>10.76</v>
      </c>
      <c r="AF98" s="59">
        <f t="shared" si="21"/>
        <v>3.4429259606658755</v>
      </c>
      <c r="AG98" s="59">
        <f t="shared" si="22"/>
        <v>3.6224621622436768</v>
      </c>
      <c r="AH98" s="29"/>
      <c r="AI98" s="29"/>
      <c r="AN98" s="31"/>
      <c r="AO98" s="31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  <c r="CA98" s="29"/>
      <c r="CB98" s="29"/>
      <c r="CC98" s="29"/>
      <c r="CD98" s="29"/>
      <c r="CE98" s="29"/>
      <c r="CF98" s="29"/>
      <c r="CG98" s="29"/>
      <c r="CH98" s="29"/>
      <c r="CI98" s="29"/>
      <c r="CJ98" s="29"/>
      <c r="CK98" s="29"/>
      <c r="CL98" s="29"/>
      <c r="CM98" s="29"/>
      <c r="CN98" s="29"/>
      <c r="CO98" s="29"/>
      <c r="CP98" s="29"/>
      <c r="CQ98" s="29"/>
      <c r="CR98" s="29"/>
      <c r="CS98" s="29"/>
      <c r="CT98" s="29"/>
      <c r="CU98" s="29"/>
      <c r="CV98" s="29"/>
      <c r="CW98" s="29"/>
      <c r="CX98" s="29"/>
      <c r="CY98" s="29"/>
      <c r="CZ98" s="29"/>
      <c r="DA98" s="29"/>
      <c r="DB98" s="29"/>
      <c r="DC98" s="29"/>
      <c r="DD98" s="29"/>
      <c r="DE98" s="29"/>
      <c r="DF98" s="29"/>
      <c r="DG98" s="29"/>
      <c r="DH98" s="29"/>
      <c r="DI98" s="29"/>
    </row>
    <row r="99" spans="1:113" x14ac:dyDescent="0.25">
      <c r="A99" s="48">
        <v>99</v>
      </c>
      <c r="B99" s="58" t="s">
        <v>6</v>
      </c>
      <c r="C99" s="58" t="s">
        <v>7</v>
      </c>
      <c r="D99" s="58">
        <v>0.1</v>
      </c>
      <c r="E99" s="59">
        <v>0.8</v>
      </c>
      <c r="F99" s="59">
        <v>0.35</v>
      </c>
      <c r="G99" s="60">
        <v>3.5999999999999997E-2</v>
      </c>
      <c r="H99" s="63">
        <v>1.615</v>
      </c>
      <c r="I99" s="58">
        <v>4</v>
      </c>
      <c r="J99" s="58">
        <v>1.25</v>
      </c>
      <c r="K99" s="58" t="s">
        <v>8</v>
      </c>
      <c r="L99" s="60">
        <v>0.1168</v>
      </c>
      <c r="M99" s="60">
        <f t="shared" si="13"/>
        <v>0.16352</v>
      </c>
      <c r="N99" s="58">
        <v>1.75</v>
      </c>
      <c r="O99" s="58">
        <v>1.92</v>
      </c>
      <c r="P99" s="59">
        <f t="shared" si="18"/>
        <v>1.91625</v>
      </c>
      <c r="Q99" s="59">
        <f t="shared" si="19"/>
        <v>2.0089439284485726</v>
      </c>
      <c r="R99" s="59">
        <f t="shared" si="14"/>
        <v>2.8125214998280015</v>
      </c>
      <c r="S99" s="59">
        <f t="shared" ref="S99:S134" si="23">(1/$I99)/((($L99/($B$340/(2*PI())*N99^2))^0.5))</f>
        <v>1.5995624685503849</v>
      </c>
      <c r="T99" s="59">
        <f t="shared" ref="T99:T134" si="24">(1/$I99)/((($L99/($B$340/(2*PI())*O99^2))^0.5))</f>
        <v>1.7549485369238511</v>
      </c>
      <c r="U99" s="59">
        <f t="shared" ref="U99:U134" si="25">(1/$I99)/((($L99/($B$340/(2*PI())*P99^2))^0.5))</f>
        <v>1.7515209030626717</v>
      </c>
      <c r="V99" s="59">
        <v>3.42</v>
      </c>
      <c r="W99" s="30">
        <v>4.67</v>
      </c>
      <c r="X99" s="61" t="s">
        <v>53</v>
      </c>
      <c r="Y99" s="59">
        <f t="shared" si="20"/>
        <v>1.0971428571428572</v>
      </c>
      <c r="Z99" s="58">
        <v>1.75</v>
      </c>
      <c r="AA99" s="58">
        <v>1.92</v>
      </c>
      <c r="AB99" s="59"/>
      <c r="AC99" s="59"/>
      <c r="AD99" s="59">
        <v>3.42</v>
      </c>
      <c r="AE99" s="59">
        <v>4.67</v>
      </c>
      <c r="AF99" s="59">
        <f t="shared" si="21"/>
        <v>3.1344590048159424</v>
      </c>
      <c r="AG99" s="59">
        <f t="shared" si="22"/>
        <v>3.2871276137116139</v>
      </c>
      <c r="AH99" s="29"/>
      <c r="AI99" s="29"/>
      <c r="AN99" s="31"/>
      <c r="AO99" s="31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  <c r="CC99" s="29"/>
      <c r="CD99" s="29"/>
      <c r="CE99" s="29"/>
      <c r="CF99" s="29"/>
      <c r="CG99" s="29"/>
      <c r="CH99" s="29"/>
      <c r="CI99" s="29"/>
      <c r="CJ99" s="29"/>
      <c r="CK99" s="29"/>
      <c r="CL99" s="29"/>
      <c r="CM99" s="29"/>
      <c r="CN99" s="29"/>
      <c r="CO99" s="29"/>
      <c r="CP99" s="29"/>
      <c r="CQ99" s="29"/>
      <c r="CR99" s="29"/>
      <c r="CS99" s="29"/>
      <c r="CT99" s="29"/>
      <c r="CU99" s="29"/>
      <c r="CV99" s="29"/>
      <c r="CW99" s="29"/>
      <c r="CX99" s="29"/>
      <c r="CY99" s="29"/>
      <c r="CZ99" s="29"/>
      <c r="DA99" s="29"/>
      <c r="DB99" s="29"/>
      <c r="DC99" s="29"/>
      <c r="DD99" s="29"/>
      <c r="DE99" s="29"/>
      <c r="DF99" s="29"/>
      <c r="DG99" s="29"/>
      <c r="DH99" s="29"/>
      <c r="DI99" s="29"/>
    </row>
    <row r="100" spans="1:113" x14ac:dyDescent="0.25">
      <c r="A100" s="48">
        <v>100</v>
      </c>
      <c r="B100" s="58" t="s">
        <v>6</v>
      </c>
      <c r="C100" s="58" t="s">
        <v>7</v>
      </c>
      <c r="D100" s="58">
        <v>0.1</v>
      </c>
      <c r="E100" s="59">
        <v>0.8</v>
      </c>
      <c r="F100" s="59">
        <v>0.35</v>
      </c>
      <c r="G100" s="60">
        <v>3.5999999999999997E-2</v>
      </c>
      <c r="H100" s="63">
        <v>1.615</v>
      </c>
      <c r="I100" s="58">
        <v>4</v>
      </c>
      <c r="J100" s="58">
        <v>1.25</v>
      </c>
      <c r="K100" s="58" t="s">
        <v>8</v>
      </c>
      <c r="L100" s="60">
        <v>8.8400000000000006E-2</v>
      </c>
      <c r="M100" s="60">
        <f t="shared" si="13"/>
        <v>0.12376</v>
      </c>
      <c r="N100" s="58">
        <v>1.75</v>
      </c>
      <c r="O100" s="58">
        <v>1.96</v>
      </c>
      <c r="P100" s="59">
        <f t="shared" si="18"/>
        <v>1.91625</v>
      </c>
      <c r="Q100" s="59">
        <f t="shared" si="19"/>
        <v>1.5204678362573101</v>
      </c>
      <c r="R100" s="59">
        <f t="shared" si="14"/>
        <v>2.128654970760234</v>
      </c>
      <c r="S100" s="59">
        <f t="shared" si="23"/>
        <v>1.8386391122574348</v>
      </c>
      <c r="T100" s="59">
        <f t="shared" si="24"/>
        <v>2.0592758057283267</v>
      </c>
      <c r="U100" s="59">
        <f t="shared" si="25"/>
        <v>2.0133098279218911</v>
      </c>
      <c r="V100" s="59">
        <v>1.0900000000000001</v>
      </c>
      <c r="W100" s="30">
        <v>2.15</v>
      </c>
      <c r="X100" s="61" t="s">
        <v>53</v>
      </c>
      <c r="Y100" s="59">
        <f t="shared" si="20"/>
        <v>1.1199999999999999</v>
      </c>
      <c r="Z100" s="58">
        <v>1.75</v>
      </c>
      <c r="AA100" s="58">
        <v>1.96</v>
      </c>
      <c r="AB100" s="59"/>
      <c r="AC100" s="59"/>
      <c r="AD100" s="59">
        <v>1.0900000000000001</v>
      </c>
      <c r="AE100" s="59">
        <v>2.15</v>
      </c>
      <c r="AF100" s="59">
        <f t="shared" si="21"/>
        <v>2.9818921931669995</v>
      </c>
      <c r="AG100" s="59">
        <f t="shared" si="22"/>
        <v>2.9053714934978356</v>
      </c>
      <c r="AH100" s="29"/>
      <c r="AI100" s="29"/>
      <c r="AN100" s="31"/>
      <c r="AO100" s="31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29"/>
      <c r="CF100" s="29"/>
      <c r="CG100" s="29"/>
      <c r="CH100" s="29"/>
      <c r="CI100" s="29"/>
      <c r="CJ100" s="29"/>
      <c r="CK100" s="29"/>
      <c r="CL100" s="29"/>
      <c r="CM100" s="29"/>
      <c r="CN100" s="29"/>
      <c r="CO100" s="29"/>
      <c r="CP100" s="29"/>
      <c r="CQ100" s="29"/>
      <c r="CR100" s="29"/>
      <c r="CS100" s="29"/>
      <c r="CT100" s="29"/>
      <c r="CU100" s="29"/>
      <c r="CV100" s="29"/>
      <c r="CW100" s="29"/>
      <c r="CX100" s="29"/>
      <c r="CY100" s="29"/>
      <c r="CZ100" s="29"/>
      <c r="DA100" s="29"/>
      <c r="DB100" s="29"/>
      <c r="DC100" s="29"/>
      <c r="DD100" s="29"/>
      <c r="DE100" s="29"/>
      <c r="DF100" s="29"/>
      <c r="DG100" s="29"/>
      <c r="DH100" s="29"/>
      <c r="DI100" s="29"/>
    </row>
    <row r="101" spans="1:113" x14ac:dyDescent="0.25">
      <c r="A101" s="48">
        <v>101</v>
      </c>
      <c r="B101" s="58" t="s">
        <v>6</v>
      </c>
      <c r="C101" s="58" t="s">
        <v>7</v>
      </c>
      <c r="D101" s="58">
        <v>0.1</v>
      </c>
      <c r="E101" s="59">
        <v>0.8</v>
      </c>
      <c r="F101" s="59">
        <v>0.35</v>
      </c>
      <c r="G101" s="60">
        <v>3.5999999999999997E-2</v>
      </c>
      <c r="H101" s="63">
        <v>1.615</v>
      </c>
      <c r="I101" s="58">
        <v>4</v>
      </c>
      <c r="J101" s="58">
        <v>1.25</v>
      </c>
      <c r="K101" s="58" t="s">
        <v>8</v>
      </c>
      <c r="L101" s="60">
        <v>0.1356</v>
      </c>
      <c r="M101" s="60">
        <f t="shared" si="13"/>
        <v>0.18983999999999998</v>
      </c>
      <c r="N101" s="58">
        <v>1.76</v>
      </c>
      <c r="O101" s="58">
        <v>1.94</v>
      </c>
      <c r="P101" s="59">
        <f t="shared" si="18"/>
        <v>1.9272</v>
      </c>
      <c r="Q101" s="59">
        <f t="shared" si="19"/>
        <v>2.3323013415892673</v>
      </c>
      <c r="R101" s="59">
        <f t="shared" si="14"/>
        <v>3.265221878224974</v>
      </c>
      <c r="S101" s="59">
        <f t="shared" si="23"/>
        <v>1.493026104877853</v>
      </c>
      <c r="T101" s="59">
        <f t="shared" si="24"/>
        <v>1.6457219565130881</v>
      </c>
      <c r="U101" s="59">
        <f t="shared" si="25"/>
        <v>1.6348635848412489</v>
      </c>
      <c r="V101" s="59">
        <v>5.0599999999999996</v>
      </c>
      <c r="W101" s="30">
        <v>8.5299999999999994</v>
      </c>
      <c r="X101" s="61" t="s">
        <v>53</v>
      </c>
      <c r="Y101" s="59">
        <f t="shared" si="20"/>
        <v>1.1022727272727273</v>
      </c>
      <c r="Z101" s="58">
        <v>1.76</v>
      </c>
      <c r="AA101" s="58">
        <v>1.94</v>
      </c>
      <c r="AB101" s="59"/>
      <c r="AC101" s="59"/>
      <c r="AD101" s="59">
        <v>5.0599999999999996</v>
      </c>
      <c r="AE101" s="59">
        <v>8.5299999999999994</v>
      </c>
      <c r="AF101" s="59">
        <f t="shared" si="21"/>
        <v>3.3647636120638209</v>
      </c>
      <c r="AG101" s="59">
        <f t="shared" si="22"/>
        <v>3.3830388202874531</v>
      </c>
      <c r="AH101" s="29"/>
      <c r="AI101" s="29"/>
      <c r="AN101" s="31"/>
      <c r="AO101" s="31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29"/>
      <c r="CA101" s="29"/>
      <c r="CB101" s="29"/>
      <c r="CC101" s="29"/>
      <c r="CD101" s="29"/>
      <c r="CE101" s="29"/>
      <c r="CF101" s="29"/>
      <c r="CG101" s="29"/>
      <c r="CH101" s="29"/>
      <c r="CI101" s="29"/>
      <c r="CJ101" s="29"/>
      <c r="CK101" s="29"/>
      <c r="CL101" s="29"/>
      <c r="CM101" s="29"/>
      <c r="CN101" s="29"/>
      <c r="CO101" s="29"/>
      <c r="CP101" s="29"/>
      <c r="CQ101" s="29"/>
      <c r="CR101" s="29"/>
      <c r="CS101" s="29"/>
      <c r="CT101" s="29"/>
      <c r="CU101" s="29"/>
      <c r="CV101" s="29"/>
      <c r="CW101" s="29"/>
      <c r="CX101" s="29"/>
      <c r="CY101" s="29"/>
      <c r="CZ101" s="29"/>
      <c r="DA101" s="29"/>
      <c r="DB101" s="29"/>
      <c r="DC101" s="29"/>
      <c r="DD101" s="29"/>
      <c r="DE101" s="29"/>
      <c r="DF101" s="29"/>
      <c r="DG101" s="29"/>
      <c r="DH101" s="29"/>
      <c r="DI101" s="29"/>
    </row>
    <row r="102" spans="1:113" x14ac:dyDescent="0.25">
      <c r="A102" s="48">
        <v>102</v>
      </c>
      <c r="B102" s="58" t="s">
        <v>6</v>
      </c>
      <c r="C102" s="58" t="s">
        <v>7</v>
      </c>
      <c r="D102" s="58">
        <v>0.1</v>
      </c>
      <c r="E102" s="59">
        <v>0.8</v>
      </c>
      <c r="F102" s="59">
        <v>0.35</v>
      </c>
      <c r="G102" s="60">
        <v>3.5999999999999997E-2</v>
      </c>
      <c r="H102" s="63">
        <v>1.615</v>
      </c>
      <c r="I102" s="58">
        <v>4</v>
      </c>
      <c r="J102" s="58">
        <v>1.25</v>
      </c>
      <c r="K102" s="58" t="s">
        <v>8</v>
      </c>
      <c r="L102" s="60">
        <v>0.1804</v>
      </c>
      <c r="M102" s="60">
        <f t="shared" si="13"/>
        <v>0.25256000000000001</v>
      </c>
      <c r="N102" s="58">
        <v>1.76</v>
      </c>
      <c r="O102" s="58">
        <v>1.96</v>
      </c>
      <c r="P102" s="59">
        <f t="shared" si="18"/>
        <v>1.9272</v>
      </c>
      <c r="Q102" s="59">
        <f t="shared" si="19"/>
        <v>3.1028551771585828</v>
      </c>
      <c r="R102" s="59">
        <f t="shared" si="14"/>
        <v>4.3439972480220161</v>
      </c>
      <c r="S102" s="59">
        <f t="shared" si="23"/>
        <v>1.2944312211347624</v>
      </c>
      <c r="T102" s="59">
        <f t="shared" si="24"/>
        <v>1.4415256780818944</v>
      </c>
      <c r="U102" s="59">
        <f t="shared" si="25"/>
        <v>1.4174021871425648</v>
      </c>
      <c r="V102" s="59">
        <v>13.84</v>
      </c>
      <c r="W102" s="30">
        <v>20.079999999999998</v>
      </c>
      <c r="X102" s="61" t="s">
        <v>53</v>
      </c>
      <c r="Y102" s="59">
        <f t="shared" si="20"/>
        <v>1.1136363636363635</v>
      </c>
      <c r="Z102" s="58">
        <v>1.76</v>
      </c>
      <c r="AA102" s="58">
        <v>1.96</v>
      </c>
      <c r="AB102" s="59"/>
      <c r="AC102" s="59"/>
      <c r="AD102" s="59">
        <v>13.84</v>
      </c>
      <c r="AE102" s="59">
        <v>20.079999999999998</v>
      </c>
      <c r="AF102" s="59">
        <f t="shared" si="21"/>
        <v>3.6604483882419485</v>
      </c>
      <c r="AG102" s="59">
        <f t="shared" si="22"/>
        <v>3.792458958005382</v>
      </c>
      <c r="AH102" s="29"/>
      <c r="AI102" s="29"/>
      <c r="AN102" s="31"/>
      <c r="AO102" s="31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9"/>
      <c r="BW102" s="29"/>
      <c r="BX102" s="29"/>
      <c r="BY102" s="29"/>
      <c r="BZ102" s="29"/>
      <c r="CA102" s="29"/>
      <c r="CB102" s="29"/>
      <c r="CC102" s="29"/>
      <c r="CD102" s="29"/>
      <c r="CE102" s="29"/>
      <c r="CF102" s="29"/>
      <c r="CG102" s="29"/>
      <c r="CH102" s="29"/>
      <c r="CI102" s="29"/>
      <c r="CJ102" s="29"/>
      <c r="CK102" s="29"/>
      <c r="CL102" s="29"/>
      <c r="CM102" s="29"/>
      <c r="CN102" s="29"/>
      <c r="CO102" s="29"/>
      <c r="CP102" s="29"/>
      <c r="CQ102" s="29"/>
      <c r="CR102" s="29"/>
      <c r="CS102" s="29"/>
      <c r="CT102" s="29"/>
      <c r="CU102" s="29"/>
      <c r="CV102" s="29"/>
      <c r="CW102" s="29"/>
      <c r="CX102" s="29"/>
      <c r="CY102" s="29"/>
      <c r="CZ102" s="29"/>
      <c r="DA102" s="29"/>
      <c r="DB102" s="29"/>
      <c r="DC102" s="29"/>
      <c r="DD102" s="29"/>
      <c r="DE102" s="29"/>
      <c r="DF102" s="29"/>
      <c r="DG102" s="29"/>
      <c r="DH102" s="29"/>
      <c r="DI102" s="29"/>
    </row>
    <row r="103" spans="1:113" x14ac:dyDescent="0.25">
      <c r="A103" s="48">
        <v>103</v>
      </c>
      <c r="B103" s="58" t="s">
        <v>6</v>
      </c>
      <c r="C103" s="58" t="s">
        <v>7</v>
      </c>
      <c r="D103" s="58">
        <v>0.1</v>
      </c>
      <c r="E103" s="59">
        <v>0.8</v>
      </c>
      <c r="F103" s="59">
        <v>0.35</v>
      </c>
      <c r="G103" s="60">
        <v>3.5999999999999997E-2</v>
      </c>
      <c r="H103" s="63">
        <v>1.615</v>
      </c>
      <c r="I103" s="58">
        <v>4</v>
      </c>
      <c r="J103" s="58">
        <v>1.25</v>
      </c>
      <c r="K103" s="58" t="s">
        <v>8</v>
      </c>
      <c r="L103" s="60">
        <v>0.15329999999999999</v>
      </c>
      <c r="M103" s="60">
        <f t="shared" si="13"/>
        <v>0.21461999999999998</v>
      </c>
      <c r="N103" s="58">
        <v>1.77</v>
      </c>
      <c r="O103" s="58">
        <v>1.96</v>
      </c>
      <c r="P103" s="59">
        <f t="shared" si="18"/>
        <v>1.93815</v>
      </c>
      <c r="Q103" s="59">
        <f t="shared" si="19"/>
        <v>2.6367389060887514</v>
      </c>
      <c r="R103" s="59">
        <f t="shared" si="14"/>
        <v>3.6914344685242515</v>
      </c>
      <c r="S103" s="59">
        <f t="shared" si="23"/>
        <v>1.4121693040509748</v>
      </c>
      <c r="T103" s="59">
        <f t="shared" si="24"/>
        <v>1.5637580994010796</v>
      </c>
      <c r="U103" s="59">
        <f t="shared" si="25"/>
        <v>1.5463253879358172</v>
      </c>
      <c r="V103" s="59">
        <v>3.73</v>
      </c>
      <c r="W103" s="30">
        <v>3.93</v>
      </c>
      <c r="X103" s="61" t="s">
        <v>53</v>
      </c>
      <c r="Y103" s="59">
        <f t="shared" si="20"/>
        <v>1.1073446327683616</v>
      </c>
      <c r="Z103" s="58">
        <v>1.77</v>
      </c>
      <c r="AA103" s="58">
        <v>1.96</v>
      </c>
      <c r="AB103" s="59"/>
      <c r="AC103" s="59"/>
      <c r="AD103" s="59">
        <v>3.73</v>
      </c>
      <c r="AE103" s="59">
        <v>3.93</v>
      </c>
      <c r="AF103" s="59">
        <f t="shared" si="21"/>
        <v>4.0432012706255911</v>
      </c>
      <c r="AG103" s="59">
        <f t="shared" si="22"/>
        <v>4.4658151512527482</v>
      </c>
      <c r="AH103" s="29"/>
      <c r="AI103" s="29"/>
      <c r="AN103" s="31"/>
      <c r="AO103" s="31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29"/>
      <c r="CB103" s="29"/>
      <c r="CC103" s="29"/>
      <c r="CD103" s="29"/>
      <c r="CE103" s="29"/>
      <c r="CF103" s="29"/>
      <c r="CG103" s="29"/>
      <c r="CH103" s="29"/>
      <c r="CI103" s="29"/>
      <c r="CJ103" s="29"/>
      <c r="CK103" s="29"/>
      <c r="CL103" s="29"/>
      <c r="CM103" s="29"/>
      <c r="CN103" s="29"/>
      <c r="CO103" s="29"/>
      <c r="CP103" s="29"/>
      <c r="CQ103" s="29"/>
      <c r="CR103" s="29"/>
      <c r="CS103" s="29"/>
      <c r="CT103" s="29"/>
      <c r="CU103" s="29"/>
      <c r="CV103" s="29"/>
      <c r="CW103" s="29"/>
      <c r="CX103" s="29"/>
      <c r="CY103" s="29"/>
      <c r="CZ103" s="29"/>
      <c r="DA103" s="29"/>
      <c r="DB103" s="29"/>
      <c r="DC103" s="29"/>
      <c r="DD103" s="29"/>
      <c r="DE103" s="29"/>
      <c r="DF103" s="29"/>
      <c r="DG103" s="29"/>
      <c r="DH103" s="29"/>
      <c r="DI103" s="29"/>
    </row>
    <row r="104" spans="1:113" x14ac:dyDescent="0.25">
      <c r="A104" s="48">
        <v>104</v>
      </c>
      <c r="B104" s="58" t="s">
        <v>6</v>
      </c>
      <c r="C104" s="58" t="s">
        <v>7</v>
      </c>
      <c r="D104" s="58">
        <v>0.1</v>
      </c>
      <c r="E104" s="59">
        <v>0.8</v>
      </c>
      <c r="F104" s="59">
        <v>0.35</v>
      </c>
      <c r="G104" s="60">
        <v>3.5999999999999997E-2</v>
      </c>
      <c r="H104" s="63">
        <v>1.615</v>
      </c>
      <c r="I104" s="58">
        <v>4</v>
      </c>
      <c r="J104" s="58">
        <v>1.25</v>
      </c>
      <c r="K104" s="58" t="s">
        <v>8</v>
      </c>
      <c r="L104" s="60">
        <v>0.18060000000000001</v>
      </c>
      <c r="M104" s="60">
        <f t="shared" si="13"/>
        <v>0.25284000000000001</v>
      </c>
      <c r="N104" s="58">
        <v>1.77</v>
      </c>
      <c r="O104" s="58">
        <v>2</v>
      </c>
      <c r="P104" s="59">
        <f t="shared" si="18"/>
        <v>1.93815</v>
      </c>
      <c r="Q104" s="59">
        <f t="shared" si="19"/>
        <v>3.1062951496388034</v>
      </c>
      <c r="R104" s="59">
        <f t="shared" si="14"/>
        <v>4.3488132094943248</v>
      </c>
      <c r="S104" s="59">
        <f t="shared" si="23"/>
        <v>1.3010649326036392</v>
      </c>
      <c r="T104" s="59">
        <f t="shared" si="24"/>
        <v>1.4701298673487448</v>
      </c>
      <c r="U104" s="59">
        <f t="shared" si="25"/>
        <v>1.4246661012009849</v>
      </c>
      <c r="V104" s="59">
        <v>3.6</v>
      </c>
      <c r="W104" s="30">
        <v>6.02</v>
      </c>
      <c r="X104" s="61" t="s">
        <v>53</v>
      </c>
      <c r="Y104" s="59">
        <f t="shared" si="20"/>
        <v>1.1299435028248588</v>
      </c>
      <c r="Z104" s="58">
        <v>1.77</v>
      </c>
      <c r="AA104" s="58">
        <v>2</v>
      </c>
      <c r="AB104" s="59"/>
      <c r="AC104" s="59"/>
      <c r="AD104" s="59">
        <v>3.6</v>
      </c>
      <c r="AE104" s="59">
        <v>6.02</v>
      </c>
      <c r="AF104" s="59">
        <f t="shared" si="21"/>
        <v>4.7971380699030908</v>
      </c>
      <c r="AG104" s="59">
        <f t="shared" si="22"/>
        <v>4.830983406416772</v>
      </c>
      <c r="AH104" s="29"/>
      <c r="AI104" s="29"/>
      <c r="AN104" s="31"/>
      <c r="AO104" s="31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29"/>
      <c r="BZ104" s="29"/>
      <c r="CA104" s="29"/>
      <c r="CB104" s="29"/>
      <c r="CC104" s="29"/>
      <c r="CD104" s="29"/>
      <c r="CE104" s="29"/>
      <c r="CF104" s="29"/>
      <c r="CG104" s="29"/>
      <c r="CH104" s="29"/>
      <c r="CI104" s="29"/>
      <c r="CJ104" s="29"/>
      <c r="CK104" s="29"/>
      <c r="CL104" s="29"/>
      <c r="CM104" s="29"/>
      <c r="CN104" s="29"/>
      <c r="CO104" s="29"/>
      <c r="CP104" s="29"/>
      <c r="CQ104" s="29"/>
      <c r="CR104" s="29"/>
      <c r="CS104" s="29"/>
      <c r="CT104" s="29"/>
      <c r="CU104" s="29"/>
      <c r="CV104" s="29"/>
      <c r="CW104" s="29"/>
      <c r="CX104" s="29"/>
      <c r="CY104" s="29"/>
      <c r="CZ104" s="29"/>
      <c r="DA104" s="29"/>
      <c r="DB104" s="29"/>
      <c r="DC104" s="29"/>
      <c r="DD104" s="29"/>
      <c r="DE104" s="29"/>
      <c r="DF104" s="29"/>
      <c r="DG104" s="29"/>
      <c r="DH104" s="29"/>
      <c r="DI104" s="29"/>
    </row>
    <row r="105" spans="1:113" x14ac:dyDescent="0.25">
      <c r="A105" s="48">
        <v>105</v>
      </c>
      <c r="B105" s="58" t="s">
        <v>6</v>
      </c>
      <c r="C105" s="58" t="s">
        <v>7</v>
      </c>
      <c r="D105" s="58">
        <v>0.1</v>
      </c>
      <c r="E105" s="59">
        <v>0.8</v>
      </c>
      <c r="F105" s="59">
        <v>0.35</v>
      </c>
      <c r="G105" s="60">
        <v>3.5999999999999997E-2</v>
      </c>
      <c r="H105" s="63">
        <v>1.615</v>
      </c>
      <c r="I105" s="58">
        <v>4</v>
      </c>
      <c r="J105" s="58">
        <v>1.25</v>
      </c>
      <c r="K105" s="58" t="s">
        <v>8</v>
      </c>
      <c r="L105" s="60">
        <v>0.15429999999999999</v>
      </c>
      <c r="M105" s="60">
        <f t="shared" si="13"/>
        <v>0.21601999999999999</v>
      </c>
      <c r="N105" s="58">
        <v>1.78</v>
      </c>
      <c r="O105" s="58">
        <v>2</v>
      </c>
      <c r="P105" s="59">
        <f t="shared" si="18"/>
        <v>1.9491000000000001</v>
      </c>
      <c r="Q105" s="59">
        <f t="shared" si="19"/>
        <v>2.6539387684898519</v>
      </c>
      <c r="R105" s="59">
        <f t="shared" si="14"/>
        <v>3.7155142758857931</v>
      </c>
      <c r="S105" s="59">
        <f t="shared" si="23"/>
        <v>1.4155382770597607</v>
      </c>
      <c r="T105" s="59">
        <f t="shared" si="24"/>
        <v>1.5904924461345624</v>
      </c>
      <c r="U105" s="59">
        <f t="shared" si="25"/>
        <v>1.5500144133804379</v>
      </c>
      <c r="V105" s="59">
        <v>6.64</v>
      </c>
      <c r="W105" s="30">
        <v>11.64</v>
      </c>
      <c r="X105" s="61" t="s">
        <v>53</v>
      </c>
      <c r="Y105" s="59">
        <f t="shared" si="20"/>
        <v>1.1235955056179776</v>
      </c>
      <c r="Z105" s="58">
        <v>1.78</v>
      </c>
      <c r="AA105" s="58">
        <v>2</v>
      </c>
      <c r="AB105" s="59"/>
      <c r="AC105" s="59"/>
      <c r="AD105" s="59">
        <v>6.64</v>
      </c>
      <c r="AE105" s="59">
        <v>11.64</v>
      </c>
      <c r="AF105" s="59">
        <f t="shared" si="21"/>
        <v>3.6262461670030275</v>
      </c>
      <c r="AG105" s="59">
        <f t="shared" si="22"/>
        <v>3.6175323876921195</v>
      </c>
      <c r="AH105" s="29"/>
      <c r="AI105" s="29"/>
      <c r="AN105" s="31"/>
      <c r="AO105" s="31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29"/>
      <c r="CA105" s="29"/>
      <c r="CB105" s="29"/>
      <c r="CC105" s="29"/>
      <c r="CD105" s="29"/>
      <c r="CE105" s="29"/>
      <c r="CF105" s="29"/>
      <c r="CG105" s="29"/>
      <c r="CH105" s="29"/>
      <c r="CI105" s="29"/>
      <c r="CJ105" s="29"/>
      <c r="CK105" s="29"/>
      <c r="CL105" s="29"/>
      <c r="CM105" s="29"/>
      <c r="CN105" s="29"/>
      <c r="CO105" s="29"/>
      <c r="CP105" s="29"/>
      <c r="CQ105" s="29"/>
      <c r="CR105" s="29"/>
      <c r="CS105" s="29"/>
      <c r="CT105" s="29"/>
      <c r="CU105" s="29"/>
      <c r="CV105" s="29"/>
      <c r="CW105" s="29"/>
      <c r="CX105" s="29"/>
      <c r="CY105" s="29"/>
      <c r="CZ105" s="29"/>
      <c r="DA105" s="29"/>
      <c r="DB105" s="29"/>
      <c r="DC105" s="29"/>
      <c r="DD105" s="29"/>
      <c r="DE105" s="29"/>
      <c r="DF105" s="29"/>
      <c r="DG105" s="29"/>
      <c r="DH105" s="29"/>
      <c r="DI105" s="29"/>
    </row>
    <row r="106" spans="1:113" x14ac:dyDescent="0.25">
      <c r="A106" s="48">
        <v>106</v>
      </c>
      <c r="B106" s="58" t="s">
        <v>6</v>
      </c>
      <c r="C106" s="58" t="s">
        <v>7</v>
      </c>
      <c r="D106" s="58">
        <v>0.1</v>
      </c>
      <c r="E106" s="59">
        <v>0.8</v>
      </c>
      <c r="F106" s="59">
        <v>0.35</v>
      </c>
      <c r="G106" s="60">
        <v>3.5999999999999997E-2</v>
      </c>
      <c r="H106" s="63">
        <v>1.615</v>
      </c>
      <c r="I106" s="58">
        <v>4</v>
      </c>
      <c r="J106" s="58">
        <v>1.25</v>
      </c>
      <c r="K106" s="58" t="s">
        <v>8</v>
      </c>
      <c r="L106" s="60">
        <v>0.15290000000000001</v>
      </c>
      <c r="M106" s="60">
        <f t="shared" si="13"/>
        <v>0.21406</v>
      </c>
      <c r="N106" s="58">
        <v>1.78</v>
      </c>
      <c r="O106" s="58">
        <v>1.96</v>
      </c>
      <c r="P106" s="59">
        <f t="shared" si="18"/>
        <v>1.9491000000000001</v>
      </c>
      <c r="Q106" s="59">
        <f t="shared" si="19"/>
        <v>2.6298589611283112</v>
      </c>
      <c r="R106" s="59">
        <f t="shared" si="14"/>
        <v>3.6818025455796355</v>
      </c>
      <c r="S106" s="59">
        <f t="shared" si="23"/>
        <v>1.4220040646656502</v>
      </c>
      <c r="T106" s="59">
        <f t="shared" si="24"/>
        <v>1.565802228508244</v>
      </c>
      <c r="U106" s="59">
        <f t="shared" si="25"/>
        <v>1.5570944508088871</v>
      </c>
      <c r="V106" s="59">
        <v>7.5</v>
      </c>
      <c r="W106" s="30">
        <v>11.13</v>
      </c>
      <c r="X106" s="61" t="s">
        <v>53</v>
      </c>
      <c r="Y106" s="59">
        <f t="shared" si="20"/>
        <v>1.101123595505618</v>
      </c>
      <c r="Z106" s="58">
        <v>1.78</v>
      </c>
      <c r="AA106" s="58">
        <v>1.96</v>
      </c>
      <c r="AB106" s="59"/>
      <c r="AC106" s="59"/>
      <c r="AD106" s="59">
        <v>7.5</v>
      </c>
      <c r="AE106" s="59">
        <v>11.13</v>
      </c>
      <c r="AF106" s="59">
        <f t="shared" si="21"/>
        <v>3.5068743479701174</v>
      </c>
      <c r="AG106" s="59">
        <f t="shared" si="22"/>
        <v>3.6169753630398143</v>
      </c>
      <c r="AH106" s="29"/>
      <c r="AI106" s="29"/>
      <c r="AN106" s="31"/>
      <c r="AO106" s="31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9"/>
      <c r="BU106" s="29"/>
      <c r="BV106" s="29"/>
      <c r="BW106" s="29"/>
      <c r="BX106" s="29"/>
      <c r="BY106" s="29"/>
      <c r="BZ106" s="29"/>
      <c r="CA106" s="29"/>
      <c r="CB106" s="29"/>
      <c r="CC106" s="29"/>
      <c r="CD106" s="29"/>
      <c r="CE106" s="29"/>
      <c r="CF106" s="29"/>
      <c r="CG106" s="29"/>
      <c r="CH106" s="29"/>
      <c r="CI106" s="29"/>
      <c r="CJ106" s="29"/>
      <c r="CK106" s="29"/>
      <c r="CL106" s="29"/>
      <c r="CM106" s="29"/>
      <c r="CN106" s="29"/>
      <c r="CO106" s="29"/>
      <c r="CP106" s="29"/>
      <c r="CQ106" s="29"/>
      <c r="CR106" s="29"/>
      <c r="CS106" s="29"/>
      <c r="CT106" s="29"/>
      <c r="CU106" s="29"/>
      <c r="CV106" s="29"/>
      <c r="CW106" s="29"/>
      <c r="CX106" s="29"/>
      <c r="CY106" s="29"/>
      <c r="CZ106" s="29"/>
      <c r="DA106" s="29"/>
      <c r="DB106" s="29"/>
      <c r="DC106" s="29"/>
      <c r="DD106" s="29"/>
      <c r="DE106" s="29"/>
      <c r="DF106" s="29"/>
      <c r="DG106" s="29"/>
      <c r="DH106" s="29"/>
      <c r="DI106" s="29"/>
    </row>
    <row r="107" spans="1:113" x14ac:dyDescent="0.25">
      <c r="A107" s="49">
        <v>107</v>
      </c>
      <c r="B107" s="37" t="s">
        <v>6</v>
      </c>
      <c r="C107" s="37" t="s">
        <v>7</v>
      </c>
      <c r="D107" s="37">
        <v>0.1</v>
      </c>
      <c r="E107" s="33">
        <v>0.8</v>
      </c>
      <c r="F107" s="33">
        <v>0.35</v>
      </c>
      <c r="G107" s="50">
        <v>3.5999999999999997E-2</v>
      </c>
      <c r="H107" s="34">
        <v>1.615</v>
      </c>
      <c r="I107" s="37">
        <v>4</v>
      </c>
      <c r="J107" s="37">
        <v>1.25</v>
      </c>
      <c r="K107" s="37" t="s">
        <v>8</v>
      </c>
      <c r="L107" s="50">
        <v>0.1532</v>
      </c>
      <c r="M107" s="50">
        <f t="shared" si="13"/>
        <v>0.21448</v>
      </c>
      <c r="N107" s="37">
        <v>1.77</v>
      </c>
      <c r="O107" s="37">
        <v>1.96</v>
      </c>
      <c r="P107" s="33">
        <f t="shared" si="18"/>
        <v>1.93815</v>
      </c>
      <c r="Q107" s="33">
        <f t="shared" si="19"/>
        <v>2.6350189198486413</v>
      </c>
      <c r="R107" s="33">
        <f t="shared" si="14"/>
        <v>3.6890264877880981</v>
      </c>
      <c r="S107" s="33">
        <f t="shared" si="23"/>
        <v>1.4126301196299071</v>
      </c>
      <c r="T107" s="33">
        <f t="shared" si="24"/>
        <v>1.564268381059106</v>
      </c>
      <c r="U107" s="33">
        <f t="shared" si="25"/>
        <v>1.5468299809947481</v>
      </c>
      <c r="V107" s="33">
        <v>6.64</v>
      </c>
      <c r="W107" s="32">
        <v>10.47</v>
      </c>
      <c r="X107" s="72" t="s">
        <v>53</v>
      </c>
      <c r="Y107" s="33">
        <f t="shared" si="20"/>
        <v>1.1073446327683616</v>
      </c>
      <c r="Z107" s="37">
        <v>1.77</v>
      </c>
      <c r="AA107" s="37">
        <v>1.96</v>
      </c>
      <c r="AB107" s="33"/>
      <c r="AC107" s="33"/>
      <c r="AD107" s="33">
        <v>6.64</v>
      </c>
      <c r="AE107" s="33">
        <v>10.47</v>
      </c>
      <c r="AF107" s="33">
        <f t="shared" si="21"/>
        <v>3.6003947685344384</v>
      </c>
      <c r="AG107" s="33">
        <f t="shared" si="22"/>
        <v>3.6686520800580658</v>
      </c>
      <c r="AH107" s="29"/>
      <c r="AI107" s="29"/>
      <c r="AN107" s="31"/>
      <c r="AO107" s="31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9"/>
      <c r="BW107" s="29"/>
      <c r="BX107" s="29"/>
      <c r="BY107" s="29"/>
      <c r="BZ107" s="29"/>
      <c r="CA107" s="29"/>
      <c r="CB107" s="29"/>
      <c r="CC107" s="29"/>
      <c r="CD107" s="29"/>
      <c r="CE107" s="29"/>
      <c r="CF107" s="29"/>
      <c r="CG107" s="29"/>
      <c r="CH107" s="29"/>
      <c r="CI107" s="29"/>
      <c r="CJ107" s="29"/>
      <c r="CK107" s="29"/>
      <c r="CL107" s="29"/>
      <c r="CM107" s="29"/>
      <c r="CN107" s="29"/>
      <c r="CO107" s="29"/>
      <c r="CP107" s="29"/>
      <c r="CQ107" s="29"/>
      <c r="CR107" s="29"/>
      <c r="CS107" s="29"/>
      <c r="CT107" s="29"/>
      <c r="CU107" s="29"/>
      <c r="CV107" s="29"/>
      <c r="CW107" s="29"/>
      <c r="CX107" s="29"/>
      <c r="CY107" s="29"/>
      <c r="CZ107" s="29"/>
      <c r="DA107" s="29"/>
      <c r="DB107" s="29"/>
      <c r="DC107" s="29"/>
      <c r="DD107" s="29"/>
      <c r="DE107" s="29"/>
      <c r="DF107" s="29"/>
      <c r="DG107" s="29"/>
      <c r="DH107" s="29"/>
      <c r="DI107" s="29"/>
    </row>
    <row r="108" spans="1:113" x14ac:dyDescent="0.25">
      <c r="A108" s="48">
        <v>108</v>
      </c>
      <c r="B108" s="58" t="s">
        <v>6</v>
      </c>
      <c r="C108" s="58" t="s">
        <v>7</v>
      </c>
      <c r="D108" s="58">
        <v>0.1</v>
      </c>
      <c r="E108" s="59">
        <v>0.8</v>
      </c>
      <c r="F108" s="59">
        <v>0.35</v>
      </c>
      <c r="G108" s="60">
        <v>3.5999999999999997E-2</v>
      </c>
      <c r="H108" s="63">
        <v>1.63</v>
      </c>
      <c r="I108" s="58">
        <v>6</v>
      </c>
      <c r="J108" s="58">
        <v>2.25</v>
      </c>
      <c r="K108" s="58" t="s">
        <v>8</v>
      </c>
      <c r="L108" s="60">
        <v>0.1709</v>
      </c>
      <c r="M108" s="60">
        <f t="shared" si="13"/>
        <v>0.23925999999999997</v>
      </c>
      <c r="N108" s="58">
        <v>2.17</v>
      </c>
      <c r="O108" s="58">
        <v>2.5299999999999998</v>
      </c>
      <c r="P108" s="59">
        <f t="shared" si="18"/>
        <v>2.37615</v>
      </c>
      <c r="Q108" s="59">
        <f t="shared" si="19"/>
        <v>2.9124062713019772</v>
      </c>
      <c r="R108" s="59">
        <f t="shared" si="14"/>
        <v>4.077368779822768</v>
      </c>
      <c r="S108" s="59">
        <f t="shared" si="23"/>
        <v>1.0931556948866827</v>
      </c>
      <c r="T108" s="59">
        <f t="shared" si="24"/>
        <v>1.2745087133932291</v>
      </c>
      <c r="U108" s="59">
        <f t="shared" si="25"/>
        <v>1.1970054859009178</v>
      </c>
      <c r="V108" s="59">
        <v>3.29</v>
      </c>
      <c r="W108" s="30">
        <v>6.64</v>
      </c>
      <c r="X108" s="61" t="s">
        <v>53</v>
      </c>
      <c r="Y108" s="59">
        <f t="shared" si="20"/>
        <v>1.1658986175115207</v>
      </c>
      <c r="Z108" s="58">
        <v>2.17</v>
      </c>
      <c r="AA108" s="58">
        <v>2.5299999999999998</v>
      </c>
      <c r="AB108" s="59"/>
      <c r="AC108" s="59"/>
      <c r="AD108" s="59">
        <v>3.29</v>
      </c>
      <c r="AE108" s="59">
        <v>6.64</v>
      </c>
      <c r="AF108" s="59">
        <f t="shared" si="21"/>
        <v>4.5794442674972355</v>
      </c>
      <c r="AG108" s="59">
        <f t="shared" si="22"/>
        <v>4.4415081887411478</v>
      </c>
      <c r="AH108" s="29"/>
      <c r="AI108" s="29"/>
      <c r="AN108" s="31"/>
      <c r="AO108" s="31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29"/>
      <c r="CA108" s="29"/>
      <c r="CB108" s="29"/>
      <c r="CC108" s="29"/>
      <c r="CD108" s="29"/>
      <c r="CE108" s="29"/>
      <c r="CF108" s="29"/>
      <c r="CG108" s="29"/>
      <c r="CH108" s="29"/>
      <c r="CI108" s="29"/>
      <c r="CJ108" s="29"/>
      <c r="CK108" s="29"/>
      <c r="CL108" s="29"/>
      <c r="CM108" s="29"/>
      <c r="CN108" s="29"/>
      <c r="CO108" s="29"/>
      <c r="CP108" s="29"/>
      <c r="CQ108" s="29"/>
      <c r="CR108" s="29"/>
      <c r="CS108" s="29"/>
      <c r="CT108" s="29"/>
      <c r="CU108" s="29"/>
      <c r="CV108" s="29"/>
      <c r="CW108" s="29"/>
      <c r="CX108" s="29"/>
      <c r="CY108" s="29"/>
      <c r="CZ108" s="29"/>
      <c r="DA108" s="29"/>
      <c r="DB108" s="29"/>
      <c r="DC108" s="29"/>
      <c r="DD108" s="29"/>
      <c r="DE108" s="29"/>
      <c r="DF108" s="29"/>
      <c r="DG108" s="29"/>
      <c r="DH108" s="29"/>
      <c r="DI108" s="29"/>
    </row>
    <row r="109" spans="1:113" x14ac:dyDescent="0.25">
      <c r="A109" s="48">
        <v>109</v>
      </c>
      <c r="B109" s="58" t="s">
        <v>6</v>
      </c>
      <c r="C109" s="58" t="s">
        <v>7</v>
      </c>
      <c r="D109" s="58">
        <v>0.1</v>
      </c>
      <c r="E109" s="59">
        <v>0.8</v>
      </c>
      <c r="F109" s="59">
        <v>0.35</v>
      </c>
      <c r="G109" s="60">
        <v>3.5999999999999997E-2</v>
      </c>
      <c r="H109" s="63">
        <v>1.63</v>
      </c>
      <c r="I109" s="58">
        <v>6</v>
      </c>
      <c r="J109" s="58">
        <v>2.25</v>
      </c>
      <c r="K109" s="58" t="s">
        <v>8</v>
      </c>
      <c r="L109" s="60">
        <v>0.2273</v>
      </c>
      <c r="M109" s="60">
        <f t="shared" si="13"/>
        <v>0.31822</v>
      </c>
      <c r="N109" s="58">
        <v>2.15</v>
      </c>
      <c r="O109" s="58">
        <v>2.5</v>
      </c>
      <c r="P109" s="59">
        <f t="shared" si="18"/>
        <v>2.35425</v>
      </c>
      <c r="Q109" s="59">
        <f t="shared" si="19"/>
        <v>3.8735514655760062</v>
      </c>
      <c r="R109" s="59">
        <f t="shared" si="14"/>
        <v>5.4229720518064086</v>
      </c>
      <c r="S109" s="59">
        <f t="shared" si="23"/>
        <v>0.93914372525929057</v>
      </c>
      <c r="T109" s="59">
        <f t="shared" si="24"/>
        <v>1.092027587510803</v>
      </c>
      <c r="U109" s="59">
        <f t="shared" si="25"/>
        <v>1.0283623791589231</v>
      </c>
      <c r="V109" s="59">
        <v>10.86</v>
      </c>
      <c r="W109" s="30">
        <v>21.47</v>
      </c>
      <c r="X109" s="61" t="s">
        <v>53</v>
      </c>
      <c r="Y109" s="59">
        <f t="shared" si="20"/>
        <v>1.1627906976744187</v>
      </c>
      <c r="Z109" s="58">
        <v>2.15</v>
      </c>
      <c r="AA109" s="58">
        <v>2.5</v>
      </c>
      <c r="AB109" s="59"/>
      <c r="AC109" s="59"/>
      <c r="AD109" s="59">
        <v>10.86</v>
      </c>
      <c r="AE109" s="59">
        <v>21.47</v>
      </c>
      <c r="AF109" s="59">
        <f t="shared" si="21"/>
        <v>4.7967089271631069</v>
      </c>
      <c r="AG109" s="59">
        <f t="shared" si="22"/>
        <v>4.671485951511344</v>
      </c>
      <c r="AH109" s="29"/>
      <c r="AI109" s="29"/>
      <c r="AN109" s="31"/>
      <c r="AO109" s="31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29"/>
      <c r="BZ109" s="29"/>
      <c r="CA109" s="29"/>
      <c r="CB109" s="29"/>
      <c r="CC109" s="29"/>
      <c r="CD109" s="29"/>
      <c r="CE109" s="29"/>
      <c r="CF109" s="29"/>
      <c r="CG109" s="29"/>
      <c r="CH109" s="29"/>
      <c r="CI109" s="29"/>
      <c r="CJ109" s="29"/>
      <c r="CK109" s="29"/>
      <c r="CL109" s="29"/>
      <c r="CM109" s="29"/>
      <c r="CN109" s="29"/>
      <c r="CO109" s="29"/>
      <c r="CP109" s="29"/>
      <c r="CQ109" s="29"/>
      <c r="CR109" s="29"/>
      <c r="CS109" s="29"/>
      <c r="CT109" s="29"/>
      <c r="CU109" s="29"/>
      <c r="CV109" s="29"/>
      <c r="CW109" s="29"/>
      <c r="CX109" s="29"/>
      <c r="CY109" s="29"/>
      <c r="CZ109" s="29"/>
      <c r="DA109" s="29"/>
      <c r="DB109" s="29"/>
      <c r="DC109" s="29"/>
      <c r="DD109" s="29"/>
      <c r="DE109" s="29"/>
      <c r="DF109" s="29"/>
      <c r="DG109" s="29"/>
      <c r="DH109" s="29"/>
      <c r="DI109" s="29"/>
    </row>
    <row r="110" spans="1:113" x14ac:dyDescent="0.25">
      <c r="A110" s="48">
        <v>110</v>
      </c>
      <c r="B110" s="58" t="s">
        <v>6</v>
      </c>
      <c r="C110" s="58" t="s">
        <v>7</v>
      </c>
      <c r="D110" s="58">
        <v>0.1</v>
      </c>
      <c r="E110" s="59">
        <v>0.8</v>
      </c>
      <c r="F110" s="59">
        <v>0.35</v>
      </c>
      <c r="G110" s="60">
        <v>3.5999999999999997E-2</v>
      </c>
      <c r="H110" s="63">
        <v>1.63</v>
      </c>
      <c r="I110" s="58">
        <v>6</v>
      </c>
      <c r="J110" s="58">
        <v>2.25</v>
      </c>
      <c r="K110" s="58" t="s">
        <v>8</v>
      </c>
      <c r="L110" s="60">
        <v>0.1138</v>
      </c>
      <c r="M110" s="60">
        <f t="shared" si="13"/>
        <v>0.15931999999999999</v>
      </c>
      <c r="N110" s="58">
        <v>2.15</v>
      </c>
      <c r="O110" s="58">
        <v>2.5299999999999998</v>
      </c>
      <c r="P110" s="59">
        <f t="shared" si="18"/>
        <v>2.35425</v>
      </c>
      <c r="Q110" s="59">
        <f t="shared" si="19"/>
        <v>1.939331970006817</v>
      </c>
      <c r="R110" s="59">
        <f t="shared" si="14"/>
        <v>2.7150647580095435</v>
      </c>
      <c r="S110" s="59">
        <f t="shared" si="23"/>
        <v>1.3272741862442459</v>
      </c>
      <c r="T110" s="59">
        <f t="shared" si="24"/>
        <v>1.5618621819525311</v>
      </c>
      <c r="U110" s="59">
        <f t="shared" si="25"/>
        <v>1.4533652339374492</v>
      </c>
      <c r="V110" s="59">
        <v>1.03</v>
      </c>
      <c r="W110" s="30">
        <v>2.81</v>
      </c>
      <c r="X110" s="61" t="s">
        <v>53</v>
      </c>
      <c r="Y110" s="59">
        <f t="shared" si="20"/>
        <v>1.1767441860465115</v>
      </c>
      <c r="Z110" s="58">
        <v>2.15</v>
      </c>
      <c r="AA110" s="58">
        <v>2.5299999999999998</v>
      </c>
      <c r="AB110" s="59"/>
      <c r="AC110" s="59"/>
      <c r="AD110" s="59">
        <v>1.03</v>
      </c>
      <c r="AE110" s="59">
        <v>2.81</v>
      </c>
      <c r="AF110" s="59">
        <f t="shared" si="21"/>
        <v>3.8466680647591187</v>
      </c>
      <c r="AG110" s="59">
        <f t="shared" si="22"/>
        <v>3.512554071326528</v>
      </c>
      <c r="AH110" s="29"/>
      <c r="AI110" s="29"/>
      <c r="AN110" s="31"/>
      <c r="AO110" s="31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29"/>
      <c r="BZ110" s="29"/>
      <c r="CA110" s="29"/>
      <c r="CB110" s="29"/>
      <c r="CC110" s="29"/>
      <c r="CD110" s="29"/>
      <c r="CE110" s="29"/>
      <c r="CF110" s="29"/>
      <c r="CG110" s="29"/>
      <c r="CH110" s="29"/>
      <c r="CI110" s="29"/>
      <c r="CJ110" s="29"/>
      <c r="CK110" s="29"/>
      <c r="CL110" s="29"/>
      <c r="CM110" s="29"/>
      <c r="CN110" s="29"/>
      <c r="CO110" s="29"/>
      <c r="CP110" s="29"/>
      <c r="CQ110" s="29"/>
      <c r="CR110" s="29"/>
      <c r="CS110" s="29"/>
      <c r="CT110" s="29"/>
      <c r="CU110" s="29"/>
      <c r="CV110" s="29"/>
      <c r="CW110" s="29"/>
      <c r="CX110" s="29"/>
      <c r="CY110" s="29"/>
      <c r="CZ110" s="29"/>
      <c r="DA110" s="29"/>
      <c r="DB110" s="29"/>
      <c r="DC110" s="29"/>
      <c r="DD110" s="29"/>
      <c r="DE110" s="29"/>
      <c r="DF110" s="29"/>
      <c r="DG110" s="29"/>
      <c r="DH110" s="29"/>
      <c r="DI110" s="29"/>
    </row>
    <row r="111" spans="1:113" x14ac:dyDescent="0.25">
      <c r="A111" s="48">
        <v>111</v>
      </c>
      <c r="B111" s="58" t="s">
        <v>6</v>
      </c>
      <c r="C111" s="58" t="s">
        <v>7</v>
      </c>
      <c r="D111" s="58">
        <v>0.1</v>
      </c>
      <c r="E111" s="59">
        <v>0.8</v>
      </c>
      <c r="F111" s="59">
        <v>0.35</v>
      </c>
      <c r="G111" s="60">
        <v>3.5999999999999997E-2</v>
      </c>
      <c r="H111" s="63">
        <v>1.63</v>
      </c>
      <c r="I111" s="58">
        <v>6</v>
      </c>
      <c r="J111" s="58">
        <v>2.25</v>
      </c>
      <c r="K111" s="58" t="s">
        <v>8</v>
      </c>
      <c r="L111" s="60">
        <v>0.20100000000000001</v>
      </c>
      <c r="M111" s="60">
        <f t="shared" si="13"/>
        <v>0.28139999999999998</v>
      </c>
      <c r="N111" s="58">
        <v>2.15</v>
      </c>
      <c r="O111" s="58">
        <v>2.5299999999999998</v>
      </c>
      <c r="P111" s="59">
        <f t="shared" si="18"/>
        <v>2.35425</v>
      </c>
      <c r="Q111" s="59">
        <f t="shared" si="19"/>
        <v>3.4253578732106349</v>
      </c>
      <c r="R111" s="59">
        <f t="shared" si="14"/>
        <v>4.7955010224948884</v>
      </c>
      <c r="S111" s="59">
        <f t="shared" si="23"/>
        <v>0.99869701158453239</v>
      </c>
      <c r="T111" s="59">
        <f t="shared" si="24"/>
        <v>1.1752109020041239</v>
      </c>
      <c r="U111" s="59">
        <f t="shared" si="25"/>
        <v>1.0935732276850629</v>
      </c>
      <c r="V111" s="59">
        <v>7.49</v>
      </c>
      <c r="W111" s="30">
        <v>13.29</v>
      </c>
      <c r="X111" s="61" t="s">
        <v>53</v>
      </c>
      <c r="Y111" s="59">
        <f t="shared" si="20"/>
        <v>1.1767441860465115</v>
      </c>
      <c r="Z111" s="58">
        <v>2.15</v>
      </c>
      <c r="AA111" s="58">
        <v>2.5299999999999998</v>
      </c>
      <c r="AB111" s="59"/>
      <c r="AC111" s="59"/>
      <c r="AD111" s="59">
        <v>7.49</v>
      </c>
      <c r="AE111" s="59">
        <v>13.29</v>
      </c>
      <c r="AF111" s="59">
        <f t="shared" si="21"/>
        <v>4.5688782861822608</v>
      </c>
      <c r="AG111" s="59">
        <f t="shared" si="22"/>
        <v>4.5468756965470574</v>
      </c>
      <c r="AH111" s="29"/>
      <c r="AI111" s="29"/>
      <c r="AN111" s="31"/>
      <c r="AO111" s="31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9"/>
      <c r="BW111" s="29"/>
      <c r="BX111" s="29"/>
      <c r="BY111" s="29"/>
      <c r="BZ111" s="29"/>
      <c r="CA111" s="29"/>
      <c r="CB111" s="29"/>
      <c r="CC111" s="29"/>
      <c r="CD111" s="29"/>
      <c r="CE111" s="29"/>
      <c r="CF111" s="29"/>
      <c r="CG111" s="29"/>
      <c r="CH111" s="29"/>
      <c r="CI111" s="29"/>
      <c r="CJ111" s="29"/>
      <c r="CK111" s="29"/>
      <c r="CL111" s="29"/>
      <c r="CM111" s="29"/>
      <c r="CN111" s="29"/>
      <c r="CO111" s="29"/>
      <c r="CP111" s="29"/>
      <c r="CQ111" s="29"/>
      <c r="CR111" s="29"/>
      <c r="CS111" s="29"/>
      <c r="CT111" s="29"/>
      <c r="CU111" s="29"/>
      <c r="CV111" s="29"/>
      <c r="CW111" s="29"/>
      <c r="CX111" s="29"/>
      <c r="CY111" s="29"/>
      <c r="CZ111" s="29"/>
      <c r="DA111" s="29"/>
      <c r="DB111" s="29"/>
      <c r="DC111" s="29"/>
      <c r="DD111" s="29"/>
      <c r="DE111" s="29"/>
      <c r="DF111" s="29"/>
      <c r="DG111" s="29"/>
      <c r="DH111" s="29"/>
      <c r="DI111" s="29"/>
    </row>
    <row r="112" spans="1:113" x14ac:dyDescent="0.25">
      <c r="A112" s="48">
        <v>112</v>
      </c>
      <c r="B112" s="58" t="s">
        <v>6</v>
      </c>
      <c r="C112" s="58" t="s">
        <v>7</v>
      </c>
      <c r="D112" s="58">
        <v>0.1</v>
      </c>
      <c r="E112" s="59">
        <v>0.8</v>
      </c>
      <c r="F112" s="59">
        <v>0.35</v>
      </c>
      <c r="G112" s="60">
        <v>3.5999999999999997E-2</v>
      </c>
      <c r="H112" s="63">
        <v>1.63</v>
      </c>
      <c r="I112" s="58">
        <v>6</v>
      </c>
      <c r="J112" s="58">
        <v>2.25</v>
      </c>
      <c r="K112" s="58" t="s">
        <v>8</v>
      </c>
      <c r="L112" s="60">
        <v>0.25729999999999997</v>
      </c>
      <c r="M112" s="60">
        <f t="shared" si="13"/>
        <v>0.36021999999999993</v>
      </c>
      <c r="N112" s="58">
        <v>2.17</v>
      </c>
      <c r="O112" s="58">
        <v>2.56</v>
      </c>
      <c r="P112" s="59">
        <f t="shared" si="18"/>
        <v>2.37615</v>
      </c>
      <c r="Q112" s="59">
        <f t="shared" si="19"/>
        <v>4.3847989093387874</v>
      </c>
      <c r="R112" s="59">
        <f t="shared" si="14"/>
        <v>6.1387184730743014</v>
      </c>
      <c r="S112" s="59">
        <f t="shared" si="23"/>
        <v>0.89090861772721042</v>
      </c>
      <c r="T112" s="59">
        <f t="shared" si="24"/>
        <v>1.0510258347380914</v>
      </c>
      <c r="U112" s="59">
        <f t="shared" si="25"/>
        <v>0.97554493641129536</v>
      </c>
      <c r="V112" s="59">
        <v>15.06</v>
      </c>
      <c r="W112" s="30">
        <v>-1</v>
      </c>
      <c r="X112" s="61" t="s">
        <v>53</v>
      </c>
      <c r="Y112" s="59">
        <f t="shared" si="20"/>
        <v>1.1797235023041475</v>
      </c>
      <c r="Z112" s="58">
        <v>2.17</v>
      </c>
      <c r="AA112" s="58">
        <v>2.56</v>
      </c>
      <c r="AB112" s="59"/>
      <c r="AC112" s="59"/>
      <c r="AD112" s="59">
        <v>15.06</v>
      </c>
      <c r="AE112" s="59"/>
      <c r="AF112" s="59">
        <f t="shared" si="21"/>
        <v>5.0860975628095826</v>
      </c>
      <c r="AG112" s="59"/>
      <c r="AH112" s="29"/>
      <c r="AI112" s="29"/>
      <c r="AN112" s="31"/>
      <c r="AO112" s="31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9"/>
      <c r="BW112" s="29"/>
      <c r="BX112" s="29"/>
      <c r="BY112" s="29"/>
      <c r="BZ112" s="29"/>
      <c r="CA112" s="29"/>
      <c r="CB112" s="29"/>
      <c r="CC112" s="29"/>
      <c r="CD112" s="29"/>
      <c r="CE112" s="29"/>
      <c r="CF112" s="29"/>
      <c r="CG112" s="29"/>
      <c r="CH112" s="29"/>
      <c r="CI112" s="29"/>
      <c r="CJ112" s="29"/>
      <c r="CK112" s="29"/>
      <c r="CL112" s="29"/>
      <c r="CM112" s="29"/>
      <c r="CN112" s="29"/>
      <c r="CO112" s="29"/>
      <c r="CP112" s="29"/>
      <c r="CQ112" s="29"/>
      <c r="CR112" s="29"/>
      <c r="CS112" s="29"/>
      <c r="CT112" s="29"/>
      <c r="CU112" s="29"/>
      <c r="CV112" s="29"/>
      <c r="CW112" s="29"/>
      <c r="CX112" s="29"/>
      <c r="CY112" s="29"/>
      <c r="CZ112" s="29"/>
      <c r="DA112" s="29"/>
      <c r="DB112" s="29"/>
      <c r="DC112" s="29"/>
      <c r="DD112" s="29"/>
      <c r="DE112" s="29"/>
      <c r="DF112" s="29"/>
      <c r="DG112" s="29"/>
      <c r="DH112" s="29"/>
      <c r="DI112" s="29"/>
    </row>
    <row r="113" spans="1:113" x14ac:dyDescent="0.25">
      <c r="A113" s="48">
        <v>113</v>
      </c>
      <c r="B113" s="58" t="s">
        <v>6</v>
      </c>
      <c r="C113" s="58" t="s">
        <v>7</v>
      </c>
      <c r="D113" s="58">
        <v>0.1</v>
      </c>
      <c r="E113" s="59">
        <v>0.8</v>
      </c>
      <c r="F113" s="59">
        <v>0.35</v>
      </c>
      <c r="G113" s="60">
        <v>3.5999999999999997E-2</v>
      </c>
      <c r="H113" s="63">
        <v>1.63</v>
      </c>
      <c r="I113" s="58">
        <v>6</v>
      </c>
      <c r="J113" s="58">
        <v>2.25</v>
      </c>
      <c r="K113" s="58" t="s">
        <v>8</v>
      </c>
      <c r="L113" s="60">
        <v>0.17630000000000001</v>
      </c>
      <c r="M113" s="60">
        <f t="shared" si="13"/>
        <v>0.24682000000000001</v>
      </c>
      <c r="N113" s="58">
        <v>2.62</v>
      </c>
      <c r="O113" s="58">
        <v>3.08</v>
      </c>
      <c r="P113" s="59">
        <f t="shared" si="18"/>
        <v>2.8689</v>
      </c>
      <c r="Q113" s="59">
        <f t="shared" si="19"/>
        <v>3.0044308111792781</v>
      </c>
      <c r="R113" s="59">
        <f t="shared" si="14"/>
        <v>4.2062031356509895</v>
      </c>
      <c r="S113" s="59">
        <f t="shared" si="23"/>
        <v>1.2994765725895288</v>
      </c>
      <c r="T113" s="59">
        <f t="shared" si="24"/>
        <v>1.527628947929675</v>
      </c>
      <c r="U113" s="59">
        <f t="shared" si="25"/>
        <v>1.4229268469855338</v>
      </c>
      <c r="V113" s="59">
        <v>12.41</v>
      </c>
      <c r="W113" s="30">
        <v>15.53</v>
      </c>
      <c r="X113" s="61" t="s">
        <v>53</v>
      </c>
      <c r="Y113" s="59">
        <f t="shared" si="20"/>
        <v>1.1755725190839694</v>
      </c>
      <c r="Z113" s="58">
        <v>2.62</v>
      </c>
      <c r="AA113" s="58">
        <v>3.08</v>
      </c>
      <c r="AB113" s="59"/>
      <c r="AC113" s="59"/>
      <c r="AD113" s="59">
        <v>12.41</v>
      </c>
      <c r="AE113" s="59">
        <v>15.53</v>
      </c>
      <c r="AF113" s="59">
        <f t="shared" si="21"/>
        <v>3.622495468151202</v>
      </c>
      <c r="AG113" s="59">
        <f t="shared" si="22"/>
        <v>3.8658058724308124</v>
      </c>
      <c r="AH113" s="29"/>
      <c r="AI113" s="29"/>
      <c r="AN113" s="31"/>
      <c r="AO113" s="31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9"/>
      <c r="BW113" s="29"/>
      <c r="BX113" s="29"/>
      <c r="BY113" s="29"/>
      <c r="BZ113" s="29"/>
      <c r="CA113" s="29"/>
      <c r="CB113" s="29"/>
      <c r="CC113" s="29"/>
      <c r="CD113" s="29"/>
      <c r="CE113" s="29"/>
      <c r="CF113" s="29"/>
      <c r="CG113" s="29"/>
      <c r="CH113" s="29"/>
      <c r="CI113" s="29"/>
      <c r="CJ113" s="29"/>
      <c r="CK113" s="29"/>
      <c r="CL113" s="29"/>
      <c r="CM113" s="29"/>
      <c r="CN113" s="29"/>
      <c r="CO113" s="29"/>
      <c r="CP113" s="29"/>
      <c r="CQ113" s="29"/>
      <c r="CR113" s="29"/>
      <c r="CS113" s="29"/>
      <c r="CT113" s="29"/>
      <c r="CU113" s="29"/>
      <c r="CV113" s="29"/>
      <c r="CW113" s="29"/>
      <c r="CX113" s="29"/>
      <c r="CY113" s="29"/>
      <c r="CZ113" s="29"/>
      <c r="DA113" s="29"/>
      <c r="DB113" s="29"/>
      <c r="DC113" s="29"/>
      <c r="DD113" s="29"/>
      <c r="DE113" s="29"/>
      <c r="DF113" s="29"/>
      <c r="DG113" s="29"/>
      <c r="DH113" s="29"/>
      <c r="DI113" s="29"/>
    </row>
    <row r="114" spans="1:113" x14ac:dyDescent="0.25">
      <c r="A114" s="48">
        <v>114</v>
      </c>
      <c r="B114" s="58" t="s">
        <v>6</v>
      </c>
      <c r="C114" s="58" t="s">
        <v>7</v>
      </c>
      <c r="D114" s="58">
        <v>0.1</v>
      </c>
      <c r="E114" s="59">
        <v>0.8</v>
      </c>
      <c r="F114" s="59">
        <v>0.35</v>
      </c>
      <c r="G114" s="60">
        <v>3.5999999999999997E-2</v>
      </c>
      <c r="H114" s="63">
        <v>1.63</v>
      </c>
      <c r="I114" s="58">
        <v>6</v>
      </c>
      <c r="J114" s="58">
        <v>2.25</v>
      </c>
      <c r="K114" s="58" t="s">
        <v>8</v>
      </c>
      <c r="L114" s="60">
        <v>0.1167</v>
      </c>
      <c r="M114" s="60">
        <f t="shared" si="13"/>
        <v>0.16338</v>
      </c>
      <c r="N114" s="58">
        <v>2.64</v>
      </c>
      <c r="O114" s="58">
        <v>3.08</v>
      </c>
      <c r="P114" s="59">
        <f t="shared" si="18"/>
        <v>2.8908</v>
      </c>
      <c r="Q114" s="59">
        <f t="shared" si="19"/>
        <v>1.9887525562372192</v>
      </c>
      <c r="R114" s="59">
        <f t="shared" si="14"/>
        <v>2.7842535787321068</v>
      </c>
      <c r="S114" s="59">
        <f t="shared" si="23"/>
        <v>1.6093919250634523</v>
      </c>
      <c r="T114" s="59">
        <f t="shared" si="24"/>
        <v>1.8776239125740273</v>
      </c>
      <c r="U114" s="59">
        <f t="shared" si="25"/>
        <v>1.7622841579444799</v>
      </c>
      <c r="V114" s="59">
        <v>3.57</v>
      </c>
      <c r="W114" s="30">
        <v>5.07</v>
      </c>
      <c r="X114" s="61" t="s">
        <v>53</v>
      </c>
      <c r="Y114" s="59">
        <f t="shared" si="20"/>
        <v>1.1666666666666667</v>
      </c>
      <c r="Z114" s="58">
        <v>2.64</v>
      </c>
      <c r="AA114" s="58">
        <v>3.08</v>
      </c>
      <c r="AB114" s="59"/>
      <c r="AC114" s="59"/>
      <c r="AD114" s="59">
        <v>3.57</v>
      </c>
      <c r="AE114" s="59">
        <v>5.07</v>
      </c>
      <c r="AF114" s="59">
        <f t="shared" si="21"/>
        <v>3.0764304951411034</v>
      </c>
      <c r="AG114" s="59">
        <f t="shared" si="22"/>
        <v>3.2010413516634819</v>
      </c>
      <c r="AH114" s="29"/>
      <c r="AI114" s="29"/>
      <c r="AN114" s="31"/>
      <c r="AO114" s="31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G114" s="29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29"/>
      <c r="BV114" s="29"/>
      <c r="BW114" s="29"/>
      <c r="BX114" s="29"/>
      <c r="BY114" s="29"/>
      <c r="BZ114" s="29"/>
      <c r="CA114" s="29"/>
      <c r="CB114" s="29"/>
      <c r="CC114" s="29"/>
      <c r="CD114" s="29"/>
      <c r="CE114" s="29"/>
      <c r="CF114" s="29"/>
      <c r="CG114" s="29"/>
      <c r="CH114" s="29"/>
      <c r="CI114" s="29"/>
      <c r="CJ114" s="29"/>
      <c r="CK114" s="29"/>
      <c r="CL114" s="29"/>
      <c r="CM114" s="29"/>
      <c r="CN114" s="29"/>
      <c r="CO114" s="29"/>
      <c r="CP114" s="29"/>
      <c r="CQ114" s="29"/>
      <c r="CR114" s="29"/>
      <c r="CS114" s="29"/>
      <c r="CT114" s="29"/>
      <c r="CU114" s="29"/>
      <c r="CV114" s="29"/>
      <c r="CW114" s="29"/>
      <c r="CX114" s="29"/>
      <c r="CY114" s="29"/>
      <c r="CZ114" s="29"/>
      <c r="DA114" s="29"/>
      <c r="DB114" s="29"/>
      <c r="DC114" s="29"/>
      <c r="DD114" s="29"/>
      <c r="DE114" s="29"/>
      <c r="DF114" s="29"/>
      <c r="DG114" s="29"/>
      <c r="DH114" s="29"/>
      <c r="DI114" s="29"/>
    </row>
    <row r="115" spans="1:113" x14ac:dyDescent="0.25">
      <c r="A115" s="48">
        <v>115</v>
      </c>
      <c r="B115" s="58" t="s">
        <v>6</v>
      </c>
      <c r="C115" s="58" t="s">
        <v>7</v>
      </c>
      <c r="D115" s="58">
        <v>0.1</v>
      </c>
      <c r="E115" s="59">
        <v>0.8</v>
      </c>
      <c r="F115" s="59">
        <v>0.35</v>
      </c>
      <c r="G115" s="60">
        <v>3.5999999999999997E-2</v>
      </c>
      <c r="H115" s="63">
        <v>1.63</v>
      </c>
      <c r="I115" s="58">
        <v>6</v>
      </c>
      <c r="J115" s="58">
        <v>2.25</v>
      </c>
      <c r="K115" s="58" t="s">
        <v>8</v>
      </c>
      <c r="L115" s="60">
        <v>0.14990000000000001</v>
      </c>
      <c r="M115" s="60">
        <f t="shared" si="13"/>
        <v>0.20985999999999999</v>
      </c>
      <c r="N115" s="58">
        <v>2.64</v>
      </c>
      <c r="O115" s="58">
        <v>3.08</v>
      </c>
      <c r="P115" s="59">
        <f t="shared" si="18"/>
        <v>2.8908</v>
      </c>
      <c r="Q115" s="59">
        <f t="shared" si="19"/>
        <v>2.5545330606680308</v>
      </c>
      <c r="R115" s="59">
        <f t="shared" si="14"/>
        <v>3.5763462849352425</v>
      </c>
      <c r="S115" s="59">
        <f t="shared" si="23"/>
        <v>1.4200264361556918</v>
      </c>
      <c r="T115" s="59">
        <f t="shared" si="24"/>
        <v>1.6566975088483071</v>
      </c>
      <c r="U115" s="59">
        <f t="shared" si="25"/>
        <v>1.5549289475904824</v>
      </c>
      <c r="V115" s="59">
        <v>6.33</v>
      </c>
      <c r="W115" s="30">
        <v>8.6</v>
      </c>
      <c r="X115" s="61" t="s">
        <v>53</v>
      </c>
      <c r="Y115" s="59">
        <f t="shared" si="20"/>
        <v>1.1666666666666667</v>
      </c>
      <c r="Z115" s="58">
        <v>2.64</v>
      </c>
      <c r="AA115" s="58">
        <v>3.08</v>
      </c>
      <c r="AB115" s="59"/>
      <c r="AC115" s="59"/>
      <c r="AD115" s="59">
        <v>6.33</v>
      </c>
      <c r="AE115" s="59">
        <v>8.6</v>
      </c>
      <c r="AF115" s="59">
        <f t="shared" si="21"/>
        <v>3.5239585031244918</v>
      </c>
      <c r="AG115" s="59">
        <f t="shared" si="22"/>
        <v>3.6993375680044402</v>
      </c>
      <c r="AH115" s="29"/>
      <c r="AI115" s="29"/>
      <c r="AN115" s="31"/>
      <c r="AO115" s="31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9"/>
      <c r="BW115" s="29"/>
      <c r="BX115" s="29"/>
      <c r="BY115" s="29"/>
      <c r="BZ115" s="29"/>
      <c r="CA115" s="29"/>
      <c r="CB115" s="29"/>
      <c r="CC115" s="29"/>
      <c r="CD115" s="29"/>
      <c r="CE115" s="29"/>
      <c r="CF115" s="29"/>
      <c r="CG115" s="29"/>
      <c r="CH115" s="29"/>
      <c r="CI115" s="29"/>
      <c r="CJ115" s="29"/>
      <c r="CK115" s="29"/>
      <c r="CL115" s="29"/>
      <c r="CM115" s="29"/>
      <c r="CN115" s="29"/>
      <c r="CO115" s="29"/>
      <c r="CP115" s="29"/>
      <c r="CQ115" s="29"/>
      <c r="CR115" s="29"/>
      <c r="CS115" s="29"/>
      <c r="CT115" s="29"/>
      <c r="CU115" s="29"/>
      <c r="CV115" s="29"/>
      <c r="CW115" s="29"/>
      <c r="CX115" s="29"/>
      <c r="CY115" s="29"/>
      <c r="CZ115" s="29"/>
      <c r="DA115" s="29"/>
      <c r="DB115" s="29"/>
      <c r="DC115" s="29"/>
      <c r="DD115" s="29"/>
      <c r="DE115" s="29"/>
      <c r="DF115" s="29"/>
      <c r="DG115" s="29"/>
      <c r="DH115" s="29"/>
      <c r="DI115" s="29"/>
    </row>
    <row r="116" spans="1:113" x14ac:dyDescent="0.25">
      <c r="A116" s="48">
        <v>116</v>
      </c>
      <c r="B116" s="58" t="s">
        <v>6</v>
      </c>
      <c r="C116" s="58" t="s">
        <v>7</v>
      </c>
      <c r="D116" s="58">
        <v>0.1</v>
      </c>
      <c r="E116" s="59">
        <v>0.8</v>
      </c>
      <c r="F116" s="59">
        <v>0.35</v>
      </c>
      <c r="G116" s="60">
        <v>3.5999999999999997E-2</v>
      </c>
      <c r="H116" s="63">
        <v>1.63</v>
      </c>
      <c r="I116" s="58">
        <v>6</v>
      </c>
      <c r="J116" s="58">
        <v>2.25</v>
      </c>
      <c r="K116" s="58" t="s">
        <v>8</v>
      </c>
      <c r="L116" s="60">
        <v>8.3799999999999999E-2</v>
      </c>
      <c r="M116" s="60">
        <f t="shared" si="13"/>
        <v>0.11731999999999999</v>
      </c>
      <c r="N116" s="58">
        <v>2.66</v>
      </c>
      <c r="O116" s="58">
        <v>3.08</v>
      </c>
      <c r="P116" s="59">
        <f t="shared" si="18"/>
        <v>2.9127000000000001</v>
      </c>
      <c r="Q116" s="59">
        <f t="shared" si="19"/>
        <v>1.4280845262440358</v>
      </c>
      <c r="R116" s="59">
        <f t="shared" si="14"/>
        <v>1.9993183367416498</v>
      </c>
      <c r="S116" s="59">
        <f t="shared" si="23"/>
        <v>1.9136078613191534</v>
      </c>
      <c r="T116" s="59">
        <f t="shared" si="24"/>
        <v>2.215756471001125</v>
      </c>
      <c r="U116" s="59">
        <f t="shared" si="25"/>
        <v>2.0954006081444727</v>
      </c>
      <c r="V116" s="59">
        <v>0.8</v>
      </c>
      <c r="W116" s="30">
        <v>1.25</v>
      </c>
      <c r="X116" s="61" t="s">
        <v>53</v>
      </c>
      <c r="Y116" s="59">
        <f t="shared" si="20"/>
        <v>1.1578947368421053</v>
      </c>
      <c r="Z116" s="58">
        <v>2.66</v>
      </c>
      <c r="AA116" s="58">
        <v>3.08</v>
      </c>
      <c r="AB116" s="59"/>
      <c r="AC116" s="59"/>
      <c r="AD116" s="59"/>
      <c r="AE116" s="59">
        <v>1.25</v>
      </c>
      <c r="AF116" s="59"/>
      <c r="AG116" s="59">
        <f t="shared" si="22"/>
        <v>3.0414734962923049</v>
      </c>
      <c r="AH116" s="29"/>
      <c r="AI116" s="29"/>
      <c r="AN116" s="31"/>
      <c r="AO116" s="31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9"/>
      <c r="BW116" s="29"/>
      <c r="BX116" s="29"/>
      <c r="BY116" s="29"/>
      <c r="BZ116" s="29"/>
      <c r="CA116" s="29"/>
      <c r="CB116" s="29"/>
      <c r="CC116" s="29"/>
      <c r="CD116" s="29"/>
      <c r="CE116" s="29"/>
      <c r="CF116" s="29"/>
      <c r="CG116" s="29"/>
      <c r="CH116" s="29"/>
      <c r="CI116" s="29"/>
      <c r="CJ116" s="29"/>
      <c r="CK116" s="29"/>
      <c r="CL116" s="29"/>
      <c r="CM116" s="29"/>
      <c r="CN116" s="29"/>
      <c r="CO116" s="29"/>
      <c r="CP116" s="29"/>
      <c r="CQ116" s="29"/>
      <c r="CR116" s="29"/>
      <c r="CS116" s="29"/>
      <c r="CT116" s="29"/>
      <c r="CU116" s="29"/>
      <c r="CV116" s="29"/>
      <c r="CW116" s="29"/>
      <c r="CX116" s="29"/>
      <c r="CY116" s="29"/>
      <c r="CZ116" s="29"/>
      <c r="DA116" s="29"/>
      <c r="DB116" s="29"/>
      <c r="DC116" s="29"/>
      <c r="DD116" s="29"/>
      <c r="DE116" s="29"/>
      <c r="DF116" s="29"/>
      <c r="DG116" s="29"/>
      <c r="DH116" s="29"/>
      <c r="DI116" s="29"/>
    </row>
    <row r="117" spans="1:113" x14ac:dyDescent="0.25">
      <c r="A117" s="48">
        <v>117</v>
      </c>
      <c r="B117" s="58" t="s">
        <v>6</v>
      </c>
      <c r="C117" s="58" t="s">
        <v>7</v>
      </c>
      <c r="D117" s="58">
        <v>0.1</v>
      </c>
      <c r="E117" s="59">
        <v>0.8</v>
      </c>
      <c r="F117" s="59">
        <v>0.35</v>
      </c>
      <c r="G117" s="60">
        <v>3.5999999999999997E-2</v>
      </c>
      <c r="H117" s="63">
        <v>1.63</v>
      </c>
      <c r="I117" s="58">
        <v>6</v>
      </c>
      <c r="J117" s="58">
        <v>2.25</v>
      </c>
      <c r="K117" s="58" t="s">
        <v>8</v>
      </c>
      <c r="L117" s="60">
        <v>0.20169999999999999</v>
      </c>
      <c r="M117" s="60">
        <f t="shared" si="13"/>
        <v>0.28237999999999996</v>
      </c>
      <c r="N117" s="58">
        <v>2.59</v>
      </c>
      <c r="O117" s="58">
        <v>3.17</v>
      </c>
      <c r="P117" s="59">
        <f t="shared" si="18"/>
        <v>2.8360499999999997</v>
      </c>
      <c r="Q117" s="59">
        <f t="shared" si="19"/>
        <v>3.4372869802317658</v>
      </c>
      <c r="R117" s="59">
        <f t="shared" si="14"/>
        <v>4.8122017723244719</v>
      </c>
      <c r="S117" s="59">
        <f t="shared" si="23"/>
        <v>1.2009920541868575</v>
      </c>
      <c r="T117" s="59">
        <f t="shared" si="24"/>
        <v>1.4699400817653816</v>
      </c>
      <c r="U117" s="59">
        <f t="shared" si="25"/>
        <v>1.3150862993346089</v>
      </c>
      <c r="V117" s="59">
        <v>14.52</v>
      </c>
      <c r="W117" s="30">
        <v>23.83</v>
      </c>
      <c r="X117" s="61" t="s">
        <v>53</v>
      </c>
      <c r="Y117" s="59">
        <f t="shared" si="20"/>
        <v>1.2239382239382239</v>
      </c>
      <c r="Z117" s="58">
        <v>2.59</v>
      </c>
      <c r="AA117" s="58">
        <v>3.17</v>
      </c>
      <c r="AB117" s="59"/>
      <c r="AC117" s="59"/>
      <c r="AD117" s="59">
        <v>14.52</v>
      </c>
      <c r="AE117" s="59">
        <v>23.83</v>
      </c>
      <c r="AF117" s="59">
        <f t="shared" si="21"/>
        <v>4.0162660098339265</v>
      </c>
      <c r="AG117" s="59">
        <f t="shared" si="22"/>
        <v>4.0597857051110875</v>
      </c>
      <c r="AH117" s="29"/>
      <c r="AI117" s="29"/>
      <c r="AN117" s="31"/>
      <c r="AO117" s="31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9"/>
      <c r="BW117" s="29"/>
      <c r="BX117" s="29"/>
      <c r="BY117" s="29"/>
      <c r="BZ117" s="29"/>
      <c r="CA117" s="29"/>
      <c r="CB117" s="29"/>
      <c r="CC117" s="29"/>
      <c r="CD117" s="29"/>
      <c r="CE117" s="29"/>
      <c r="CF117" s="29"/>
      <c r="CG117" s="29"/>
      <c r="CH117" s="29"/>
      <c r="CI117" s="29"/>
      <c r="CJ117" s="29"/>
      <c r="CK117" s="29"/>
      <c r="CL117" s="29"/>
      <c r="CM117" s="29"/>
      <c r="CN117" s="29"/>
      <c r="CO117" s="29"/>
      <c r="CP117" s="29"/>
      <c r="CQ117" s="29"/>
      <c r="CR117" s="29"/>
      <c r="CS117" s="29"/>
      <c r="CT117" s="29"/>
      <c r="CU117" s="29"/>
      <c r="CV117" s="29"/>
      <c r="CW117" s="29"/>
      <c r="CX117" s="29"/>
      <c r="CY117" s="29"/>
      <c r="CZ117" s="29"/>
      <c r="DA117" s="29"/>
      <c r="DB117" s="29"/>
      <c r="DC117" s="29"/>
      <c r="DD117" s="29"/>
      <c r="DE117" s="29"/>
      <c r="DF117" s="29"/>
      <c r="DG117" s="29"/>
      <c r="DH117" s="29"/>
      <c r="DI117" s="29"/>
    </row>
    <row r="118" spans="1:113" x14ac:dyDescent="0.25">
      <c r="A118" s="48">
        <v>118</v>
      </c>
      <c r="B118" s="58" t="s">
        <v>6</v>
      </c>
      <c r="C118" s="58" t="s">
        <v>7</v>
      </c>
      <c r="D118" s="58">
        <v>0.1</v>
      </c>
      <c r="E118" s="59">
        <v>0.8</v>
      </c>
      <c r="F118" s="59">
        <v>0.35</v>
      </c>
      <c r="G118" s="60">
        <v>3.5999999999999997E-2</v>
      </c>
      <c r="H118" s="63">
        <v>1.63</v>
      </c>
      <c r="I118" s="58">
        <v>6</v>
      </c>
      <c r="J118" s="58">
        <v>2.25</v>
      </c>
      <c r="K118" s="58" t="s">
        <v>8</v>
      </c>
      <c r="L118" s="60">
        <v>0.15229999999999999</v>
      </c>
      <c r="M118" s="60">
        <f t="shared" si="13"/>
        <v>0.21321999999999997</v>
      </c>
      <c r="N118" s="58">
        <v>3.14</v>
      </c>
      <c r="O118" s="58">
        <v>3.92</v>
      </c>
      <c r="P118" s="59">
        <f t="shared" si="18"/>
        <v>3.4382999999999999</v>
      </c>
      <c r="Q118" s="59">
        <f t="shared" si="19"/>
        <v>2.5954328561690527</v>
      </c>
      <c r="R118" s="59">
        <f t="shared" si="14"/>
        <v>3.6336059986366736</v>
      </c>
      <c r="S118" s="59">
        <f t="shared" si="23"/>
        <v>1.6756102777025341</v>
      </c>
      <c r="T118" s="59">
        <f t="shared" si="24"/>
        <v>2.0918446778961575</v>
      </c>
      <c r="U118" s="59">
        <f t="shared" si="25"/>
        <v>1.8347932540842748</v>
      </c>
      <c r="V118" s="59">
        <v>15.13</v>
      </c>
      <c r="W118" s="30">
        <v>19.920000000000002</v>
      </c>
      <c r="X118" s="61" t="s">
        <v>53</v>
      </c>
      <c r="Y118" s="59">
        <f t="shared" si="20"/>
        <v>1.2484076433121019</v>
      </c>
      <c r="Z118" s="58">
        <v>3.14</v>
      </c>
      <c r="AA118" s="58">
        <v>3.92</v>
      </c>
      <c r="AB118" s="59"/>
      <c r="AC118" s="59"/>
      <c r="AD118" s="59">
        <v>15.13</v>
      </c>
      <c r="AE118" s="59">
        <v>19.920000000000002</v>
      </c>
      <c r="AF118" s="59">
        <f t="shared" si="21"/>
        <v>3.0077519190443653</v>
      </c>
      <c r="AG118" s="59">
        <f t="shared" si="22"/>
        <v>3.1773426823062634</v>
      </c>
      <c r="AH118" s="29"/>
      <c r="AI118" s="29"/>
      <c r="AN118" s="31"/>
      <c r="AO118" s="31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9"/>
      <c r="BW118" s="29"/>
      <c r="BX118" s="29"/>
      <c r="BY118" s="29"/>
      <c r="BZ118" s="29"/>
      <c r="CA118" s="29"/>
      <c r="CB118" s="29"/>
      <c r="CC118" s="29"/>
      <c r="CD118" s="29"/>
      <c r="CE118" s="29"/>
      <c r="CF118" s="29"/>
      <c r="CG118" s="29"/>
      <c r="CH118" s="29"/>
      <c r="CI118" s="29"/>
      <c r="CJ118" s="29"/>
      <c r="CK118" s="29"/>
      <c r="CL118" s="29"/>
      <c r="CM118" s="29"/>
      <c r="CN118" s="29"/>
      <c r="CO118" s="29"/>
      <c r="CP118" s="29"/>
      <c r="CQ118" s="29"/>
      <c r="CR118" s="29"/>
      <c r="CS118" s="29"/>
      <c r="CT118" s="29"/>
      <c r="CU118" s="29"/>
      <c r="CV118" s="29"/>
      <c r="CW118" s="29"/>
      <c r="CX118" s="29"/>
      <c r="CY118" s="29"/>
      <c r="CZ118" s="29"/>
      <c r="DA118" s="29"/>
      <c r="DB118" s="29"/>
      <c r="DC118" s="29"/>
      <c r="DD118" s="29"/>
      <c r="DE118" s="29"/>
      <c r="DF118" s="29"/>
      <c r="DG118" s="29"/>
      <c r="DH118" s="29"/>
      <c r="DI118" s="29"/>
    </row>
    <row r="119" spans="1:113" x14ac:dyDescent="0.25">
      <c r="A119" s="48">
        <v>119</v>
      </c>
      <c r="B119" s="58" t="s">
        <v>6</v>
      </c>
      <c r="C119" s="58" t="s">
        <v>7</v>
      </c>
      <c r="D119" s="58">
        <v>0.1</v>
      </c>
      <c r="E119" s="59">
        <v>0.8</v>
      </c>
      <c r="F119" s="59">
        <v>0.35</v>
      </c>
      <c r="G119" s="60">
        <v>3.5999999999999997E-2</v>
      </c>
      <c r="H119" s="63">
        <v>1.63</v>
      </c>
      <c r="I119" s="58">
        <v>6</v>
      </c>
      <c r="J119" s="58">
        <v>2.25</v>
      </c>
      <c r="K119" s="58" t="s">
        <v>8</v>
      </c>
      <c r="L119" s="60">
        <v>9.0700000000000003E-2</v>
      </c>
      <c r="M119" s="60">
        <f t="shared" si="13"/>
        <v>0.12698000000000001</v>
      </c>
      <c r="N119" s="58">
        <v>3.08</v>
      </c>
      <c r="O119" s="58">
        <v>3.85</v>
      </c>
      <c r="P119" s="59">
        <f t="shared" si="18"/>
        <v>3.3725999999999998</v>
      </c>
      <c r="Q119" s="59">
        <f t="shared" si="19"/>
        <v>1.5456714383094754</v>
      </c>
      <c r="R119" s="59">
        <f t="shared" si="14"/>
        <v>2.1639400136332658</v>
      </c>
      <c r="S119" s="59">
        <f t="shared" si="23"/>
        <v>2.1298076964141672</v>
      </c>
      <c r="T119" s="59">
        <f t="shared" si="24"/>
        <v>2.6622596205177089</v>
      </c>
      <c r="U119" s="59">
        <f t="shared" si="25"/>
        <v>2.3321394275735132</v>
      </c>
      <c r="V119" s="59">
        <v>4.04</v>
      </c>
      <c r="W119" s="30">
        <v>4.41</v>
      </c>
      <c r="X119" s="61" t="s">
        <v>53</v>
      </c>
      <c r="Y119" s="59">
        <f t="shared" si="20"/>
        <v>1.25</v>
      </c>
      <c r="Z119" s="58">
        <v>3.08</v>
      </c>
      <c r="AA119" s="58">
        <v>3.85</v>
      </c>
      <c r="AB119" s="59"/>
      <c r="AC119" s="59"/>
      <c r="AD119" s="59">
        <v>4.04</v>
      </c>
      <c r="AE119" s="59">
        <v>4.41</v>
      </c>
      <c r="AF119" s="59">
        <f t="shared" si="21"/>
        <v>2.3326034244344913</v>
      </c>
      <c r="AG119" s="59">
        <f t="shared" si="22"/>
        <v>2.5582417924688614</v>
      </c>
      <c r="AH119" s="29"/>
      <c r="AI119" s="29"/>
      <c r="AN119" s="31"/>
      <c r="AO119" s="31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G119" s="29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29"/>
      <c r="BV119" s="29"/>
      <c r="BW119" s="29"/>
      <c r="BX119" s="29"/>
      <c r="BY119" s="29"/>
      <c r="BZ119" s="29"/>
      <c r="CA119" s="29"/>
      <c r="CB119" s="29"/>
      <c r="CC119" s="29"/>
      <c r="CD119" s="29"/>
      <c r="CE119" s="29"/>
      <c r="CF119" s="29"/>
      <c r="CG119" s="29"/>
      <c r="CH119" s="29"/>
      <c r="CI119" s="29"/>
      <c r="CJ119" s="29"/>
      <c r="CK119" s="29"/>
      <c r="CL119" s="29"/>
      <c r="CM119" s="29"/>
      <c r="CN119" s="29"/>
      <c r="CO119" s="29"/>
      <c r="CP119" s="29"/>
      <c r="CQ119" s="29"/>
      <c r="CR119" s="29"/>
      <c r="CS119" s="29"/>
      <c r="CT119" s="29"/>
      <c r="CU119" s="29"/>
      <c r="CV119" s="29"/>
      <c r="CW119" s="29"/>
      <c r="CX119" s="29"/>
      <c r="CY119" s="29"/>
      <c r="CZ119" s="29"/>
      <c r="DA119" s="29"/>
      <c r="DB119" s="29"/>
      <c r="DC119" s="29"/>
      <c r="DD119" s="29"/>
      <c r="DE119" s="29"/>
      <c r="DF119" s="29"/>
      <c r="DG119" s="29"/>
      <c r="DH119" s="29"/>
      <c r="DI119" s="29"/>
    </row>
    <row r="120" spans="1:113" x14ac:dyDescent="0.25">
      <c r="A120" s="48">
        <v>120</v>
      </c>
      <c r="B120" s="58" t="s">
        <v>6</v>
      </c>
      <c r="C120" s="58" t="s">
        <v>7</v>
      </c>
      <c r="D120" s="58">
        <v>0.1</v>
      </c>
      <c r="E120" s="59">
        <v>0.8</v>
      </c>
      <c r="F120" s="59">
        <v>0.35</v>
      </c>
      <c r="G120" s="60">
        <v>3.5999999999999997E-2</v>
      </c>
      <c r="H120" s="63">
        <v>1.63</v>
      </c>
      <c r="I120" s="58">
        <v>6</v>
      </c>
      <c r="J120" s="58">
        <v>2.25</v>
      </c>
      <c r="K120" s="58" t="s">
        <v>8</v>
      </c>
      <c r="L120" s="60">
        <v>6.8500000000000005E-2</v>
      </c>
      <c r="M120" s="60">
        <f t="shared" si="13"/>
        <v>9.5899999999999999E-2</v>
      </c>
      <c r="N120" s="58">
        <v>3.23</v>
      </c>
      <c r="O120" s="58">
        <v>3.85</v>
      </c>
      <c r="P120" s="59">
        <f t="shared" si="18"/>
        <v>3.5368499999999998</v>
      </c>
      <c r="Q120" s="59">
        <f t="shared" si="19"/>
        <v>1.1673483299250174</v>
      </c>
      <c r="R120" s="59">
        <f t="shared" si="14"/>
        <v>1.6342876618950242</v>
      </c>
      <c r="S120" s="59">
        <f t="shared" si="23"/>
        <v>2.5701031606890288</v>
      </c>
      <c r="T120" s="59">
        <f t="shared" si="24"/>
        <v>3.0634356559296476</v>
      </c>
      <c r="U120" s="59">
        <f t="shared" si="25"/>
        <v>2.8142629609544865</v>
      </c>
      <c r="V120" s="59">
        <v>1.59</v>
      </c>
      <c r="W120" s="30">
        <v>2.5299999999999998</v>
      </c>
      <c r="X120" s="61" t="s">
        <v>53</v>
      </c>
      <c r="Y120" s="59">
        <f t="shared" si="20"/>
        <v>1.1919504643962848</v>
      </c>
      <c r="Z120" s="58">
        <v>3.23</v>
      </c>
      <c r="AA120" s="58">
        <v>3.85</v>
      </c>
      <c r="AB120" s="59"/>
      <c r="AC120" s="59"/>
      <c r="AD120" s="59">
        <v>1.59</v>
      </c>
      <c r="AE120" s="59">
        <v>2.5299999999999998</v>
      </c>
      <c r="AF120" s="59">
        <f t="shared" si="21"/>
        <v>2.1228584726383803</v>
      </c>
      <c r="AG120" s="59">
        <f t="shared" si="22"/>
        <v>2.1591782040415999</v>
      </c>
      <c r="AH120" s="29"/>
      <c r="AI120" s="29"/>
      <c r="AN120" s="31"/>
      <c r="AO120" s="31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9"/>
      <c r="CG120" s="29"/>
      <c r="CH120" s="29"/>
      <c r="CI120" s="29"/>
      <c r="CJ120" s="29"/>
      <c r="CK120" s="29"/>
      <c r="CL120" s="29"/>
      <c r="CM120" s="29"/>
      <c r="CN120" s="29"/>
      <c r="CO120" s="29"/>
      <c r="CP120" s="29"/>
      <c r="CQ120" s="29"/>
      <c r="CR120" s="29"/>
      <c r="CS120" s="29"/>
      <c r="CT120" s="29"/>
      <c r="CU120" s="29"/>
      <c r="CV120" s="29"/>
      <c r="CW120" s="29"/>
      <c r="CX120" s="29"/>
      <c r="CY120" s="29"/>
      <c r="CZ120" s="29"/>
      <c r="DA120" s="29"/>
      <c r="DB120" s="29"/>
      <c r="DC120" s="29"/>
      <c r="DD120" s="29"/>
      <c r="DE120" s="29"/>
      <c r="DF120" s="29"/>
      <c r="DG120" s="29"/>
      <c r="DH120" s="29"/>
      <c r="DI120" s="29"/>
    </row>
    <row r="121" spans="1:113" x14ac:dyDescent="0.25">
      <c r="A121" s="48">
        <v>121</v>
      </c>
      <c r="B121" s="58" t="s">
        <v>6</v>
      </c>
      <c r="C121" s="58" t="s">
        <v>7</v>
      </c>
      <c r="D121" s="58">
        <v>0.1</v>
      </c>
      <c r="E121" s="59">
        <v>0.8</v>
      </c>
      <c r="F121" s="59">
        <v>0.35</v>
      </c>
      <c r="G121" s="60">
        <v>3.5999999999999997E-2</v>
      </c>
      <c r="H121" s="63">
        <v>1.63</v>
      </c>
      <c r="I121" s="58">
        <v>6</v>
      </c>
      <c r="J121" s="58">
        <v>2.25</v>
      </c>
      <c r="K121" s="58" t="s">
        <v>8</v>
      </c>
      <c r="L121" s="60">
        <v>0.1135</v>
      </c>
      <c r="M121" s="60">
        <f t="shared" si="13"/>
        <v>0.15889999999999999</v>
      </c>
      <c r="N121" s="58">
        <v>3.23</v>
      </c>
      <c r="O121" s="58">
        <v>3.85</v>
      </c>
      <c r="P121" s="59">
        <f t="shared" si="18"/>
        <v>3.5368499999999998</v>
      </c>
      <c r="Q121" s="59">
        <f t="shared" si="19"/>
        <v>1.9342194955691892</v>
      </c>
      <c r="R121" s="59">
        <f t="shared" si="14"/>
        <v>2.7079072937968647</v>
      </c>
      <c r="S121" s="59">
        <f t="shared" si="23"/>
        <v>1.9966314640695844</v>
      </c>
      <c r="T121" s="59">
        <f t="shared" si="24"/>
        <v>2.3798858008259751</v>
      </c>
      <c r="U121" s="59">
        <f t="shared" si="25"/>
        <v>2.1863114531561947</v>
      </c>
      <c r="V121" s="59">
        <v>4</v>
      </c>
      <c r="W121" s="30">
        <v>6.19</v>
      </c>
      <c r="X121" s="61" t="s">
        <v>53</v>
      </c>
      <c r="Y121" s="59">
        <f t="shared" si="20"/>
        <v>1.1919504643962848</v>
      </c>
      <c r="Z121" s="58">
        <v>3.23</v>
      </c>
      <c r="AA121" s="58">
        <v>3.85</v>
      </c>
      <c r="AB121" s="59"/>
      <c r="AC121" s="59"/>
      <c r="AD121" s="59">
        <v>4</v>
      </c>
      <c r="AE121" s="59">
        <v>6.19</v>
      </c>
      <c r="AF121" s="59">
        <f t="shared" si="21"/>
        <v>2.9247837295092611</v>
      </c>
      <c r="AG121" s="59">
        <f t="shared" si="22"/>
        <v>2.9914362494942335</v>
      </c>
      <c r="AH121" s="29"/>
      <c r="AI121" s="29"/>
      <c r="AN121" s="31"/>
      <c r="AO121" s="31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29"/>
      <c r="CM121" s="29"/>
      <c r="CN121" s="29"/>
      <c r="CO121" s="29"/>
      <c r="CP121" s="29"/>
      <c r="CQ121" s="29"/>
      <c r="CR121" s="29"/>
      <c r="CS121" s="29"/>
      <c r="CT121" s="29"/>
      <c r="CU121" s="29"/>
      <c r="CV121" s="29"/>
      <c r="CW121" s="29"/>
      <c r="CX121" s="29"/>
      <c r="CY121" s="29"/>
      <c r="CZ121" s="29"/>
      <c r="DA121" s="29"/>
      <c r="DB121" s="29"/>
      <c r="DC121" s="29"/>
      <c r="DD121" s="29"/>
      <c r="DE121" s="29"/>
      <c r="DF121" s="29"/>
      <c r="DG121" s="29"/>
      <c r="DH121" s="29"/>
      <c r="DI121" s="29"/>
    </row>
    <row r="122" spans="1:113" x14ac:dyDescent="0.25">
      <c r="A122" s="48">
        <v>122</v>
      </c>
      <c r="B122" s="58" t="s">
        <v>6</v>
      </c>
      <c r="C122" s="58" t="s">
        <v>7</v>
      </c>
      <c r="D122" s="58">
        <v>0.1</v>
      </c>
      <c r="E122" s="59">
        <v>0.8</v>
      </c>
      <c r="F122" s="59">
        <v>0.35</v>
      </c>
      <c r="G122" s="60">
        <v>3.5999999999999997E-2</v>
      </c>
      <c r="H122" s="63">
        <v>1.63</v>
      </c>
      <c r="I122" s="58">
        <v>6</v>
      </c>
      <c r="J122" s="58">
        <v>2.25</v>
      </c>
      <c r="K122" s="58" t="s">
        <v>8</v>
      </c>
      <c r="L122" s="60">
        <v>0.13250000000000001</v>
      </c>
      <c r="M122" s="60">
        <f t="shared" si="13"/>
        <v>0.1855</v>
      </c>
      <c r="N122" s="58">
        <v>3.06</v>
      </c>
      <c r="O122" s="58">
        <v>3.77</v>
      </c>
      <c r="P122" s="59">
        <f t="shared" si="18"/>
        <v>3.3506999999999998</v>
      </c>
      <c r="Q122" s="59">
        <f t="shared" si="19"/>
        <v>2.2580095432856173</v>
      </c>
      <c r="R122" s="59">
        <f t="shared" si="14"/>
        <v>3.1612133605998642</v>
      </c>
      <c r="S122" s="59">
        <f t="shared" si="23"/>
        <v>1.750680145671393</v>
      </c>
      <c r="T122" s="59">
        <f t="shared" si="24"/>
        <v>2.1568837088827295</v>
      </c>
      <c r="U122" s="59">
        <f t="shared" si="25"/>
        <v>1.9169947595101755</v>
      </c>
      <c r="V122" s="59">
        <v>7.96</v>
      </c>
      <c r="W122" s="30">
        <v>10.48</v>
      </c>
      <c r="X122" s="61" t="s">
        <v>53</v>
      </c>
      <c r="Y122" s="59">
        <f t="shared" si="20"/>
        <v>1.2320261437908497</v>
      </c>
      <c r="Z122" s="58">
        <v>3.06</v>
      </c>
      <c r="AA122" s="58">
        <v>3.77</v>
      </c>
      <c r="AB122" s="59"/>
      <c r="AC122" s="59"/>
      <c r="AD122" s="59">
        <v>7.96</v>
      </c>
      <c r="AE122" s="59">
        <v>10.48</v>
      </c>
      <c r="AF122" s="59">
        <f t="shared" si="21"/>
        <v>2.9753849336165805</v>
      </c>
      <c r="AG122" s="59">
        <f t="shared" si="22"/>
        <v>3.1431538703450079</v>
      </c>
      <c r="AH122" s="29"/>
      <c r="AI122" s="29"/>
      <c r="AN122" s="31"/>
      <c r="AO122" s="31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  <c r="CF122" s="29"/>
      <c r="CG122" s="29"/>
      <c r="CH122" s="29"/>
      <c r="CI122" s="29"/>
      <c r="CJ122" s="29"/>
      <c r="CK122" s="29"/>
      <c r="CL122" s="29"/>
      <c r="CM122" s="29"/>
      <c r="CN122" s="29"/>
      <c r="CO122" s="29"/>
      <c r="CP122" s="29"/>
      <c r="CQ122" s="29"/>
      <c r="CR122" s="29"/>
      <c r="CS122" s="29"/>
      <c r="CT122" s="29"/>
      <c r="CU122" s="29"/>
      <c r="CV122" s="29"/>
      <c r="CW122" s="29"/>
      <c r="CX122" s="29"/>
      <c r="CY122" s="29"/>
      <c r="CZ122" s="29"/>
      <c r="DA122" s="29"/>
      <c r="DB122" s="29"/>
      <c r="DC122" s="29"/>
      <c r="DD122" s="29"/>
      <c r="DE122" s="29"/>
      <c r="DF122" s="29"/>
      <c r="DG122" s="29"/>
      <c r="DH122" s="29"/>
      <c r="DI122" s="29"/>
    </row>
    <row r="123" spans="1:113" x14ac:dyDescent="0.25">
      <c r="A123" s="48">
        <v>123</v>
      </c>
      <c r="B123" s="58" t="s">
        <v>6</v>
      </c>
      <c r="C123" s="58" t="s">
        <v>7</v>
      </c>
      <c r="D123" s="58">
        <v>0.1</v>
      </c>
      <c r="E123" s="59">
        <v>0.8</v>
      </c>
      <c r="F123" s="59">
        <v>0.35</v>
      </c>
      <c r="G123" s="60">
        <v>3.5999999999999997E-2</v>
      </c>
      <c r="H123" s="63">
        <v>1.63</v>
      </c>
      <c r="I123" s="58">
        <v>6</v>
      </c>
      <c r="J123" s="58">
        <v>2.25</v>
      </c>
      <c r="K123" s="58" t="s">
        <v>8</v>
      </c>
      <c r="L123" s="60">
        <v>0.23469999999999999</v>
      </c>
      <c r="M123" s="60">
        <f t="shared" si="13"/>
        <v>0.32857999999999998</v>
      </c>
      <c r="N123" s="58">
        <v>1.85</v>
      </c>
      <c r="O123" s="58">
        <v>2.15</v>
      </c>
      <c r="P123" s="59">
        <f t="shared" si="18"/>
        <v>2.0257499999999999</v>
      </c>
      <c r="Q123" s="59">
        <f t="shared" si="19"/>
        <v>3.9996591683708256</v>
      </c>
      <c r="R123" s="59">
        <f t="shared" si="14"/>
        <v>5.5995228357191555</v>
      </c>
      <c r="S123" s="59">
        <f t="shared" si="23"/>
        <v>0.79525883516651985</v>
      </c>
      <c r="T123" s="59">
        <f t="shared" si="24"/>
        <v>0.92421972735568525</v>
      </c>
      <c r="U123" s="59">
        <f t="shared" si="25"/>
        <v>0.8708084245073392</v>
      </c>
      <c r="V123" s="59">
        <v>10.66</v>
      </c>
      <c r="W123" s="30">
        <v>17.420000000000002</v>
      </c>
      <c r="X123" s="61" t="s">
        <v>53</v>
      </c>
      <c r="Y123" s="59">
        <f t="shared" si="20"/>
        <v>1.1621621621621621</v>
      </c>
      <c r="Z123" s="58">
        <v>1.85</v>
      </c>
      <c r="AA123" s="58">
        <v>2.15</v>
      </c>
      <c r="AB123" s="59"/>
      <c r="AC123" s="59"/>
      <c r="AD123" s="59">
        <v>10.66</v>
      </c>
      <c r="AE123" s="59">
        <v>17.420000000000002</v>
      </c>
      <c r="AF123" s="59">
        <f t="shared" si="21"/>
        <v>4.9713179882398961</v>
      </c>
      <c r="AG123" s="59">
        <f t="shared" si="22"/>
        <v>5.0295077276822768</v>
      </c>
      <c r="AH123" s="29"/>
      <c r="AI123" s="29"/>
      <c r="AN123" s="31"/>
      <c r="AO123" s="31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29"/>
      <c r="CM123" s="29"/>
      <c r="CN123" s="29"/>
      <c r="CO123" s="29"/>
      <c r="CP123" s="29"/>
      <c r="CQ123" s="29"/>
      <c r="CR123" s="29"/>
      <c r="CS123" s="29"/>
      <c r="CT123" s="29"/>
      <c r="CU123" s="29"/>
      <c r="CV123" s="29"/>
      <c r="CW123" s="29"/>
      <c r="CX123" s="29"/>
      <c r="CY123" s="29"/>
      <c r="CZ123" s="29"/>
      <c r="DA123" s="29"/>
      <c r="DB123" s="29"/>
      <c r="DC123" s="29"/>
      <c r="DD123" s="29"/>
      <c r="DE123" s="29"/>
      <c r="DF123" s="29"/>
      <c r="DG123" s="29"/>
      <c r="DH123" s="29"/>
      <c r="DI123" s="29"/>
    </row>
    <row r="124" spans="1:113" x14ac:dyDescent="0.25">
      <c r="A124" s="48">
        <v>124</v>
      </c>
      <c r="B124" s="58" t="s">
        <v>6</v>
      </c>
      <c r="C124" s="58" t="s">
        <v>7</v>
      </c>
      <c r="D124" s="58">
        <v>0.1</v>
      </c>
      <c r="E124" s="59">
        <v>0.8</v>
      </c>
      <c r="F124" s="59">
        <v>0.35</v>
      </c>
      <c r="G124" s="60">
        <v>3.5999999999999997E-2</v>
      </c>
      <c r="H124" s="63">
        <v>1.63</v>
      </c>
      <c r="I124" s="58">
        <v>6</v>
      </c>
      <c r="J124" s="58">
        <v>2.25</v>
      </c>
      <c r="K124" s="58" t="s">
        <v>8</v>
      </c>
      <c r="L124" s="60">
        <v>0.1792</v>
      </c>
      <c r="M124" s="60">
        <f t="shared" si="13"/>
        <v>0.25087999999999999</v>
      </c>
      <c r="N124" s="58">
        <v>1.82</v>
      </c>
      <c r="O124" s="58">
        <v>2.15</v>
      </c>
      <c r="P124" s="59">
        <f t="shared" si="18"/>
        <v>1.9929000000000001</v>
      </c>
      <c r="Q124" s="59">
        <f t="shared" si="19"/>
        <v>3.0538513974096801</v>
      </c>
      <c r="R124" s="59">
        <f t="shared" si="14"/>
        <v>4.2753919563735518</v>
      </c>
      <c r="S124" s="59">
        <f t="shared" si="23"/>
        <v>0.895355909655978</v>
      </c>
      <c r="T124" s="59">
        <f t="shared" si="24"/>
        <v>1.0577006625056882</v>
      </c>
      <c r="U124" s="59">
        <f t="shared" si="25"/>
        <v>0.98041472107329597</v>
      </c>
      <c r="V124" s="59">
        <v>6.17</v>
      </c>
      <c r="W124" s="30">
        <v>10.4</v>
      </c>
      <c r="X124" s="61" t="s">
        <v>53</v>
      </c>
      <c r="Y124" s="59">
        <f t="shared" si="20"/>
        <v>1.1813186813186811</v>
      </c>
      <c r="Z124" s="58">
        <v>1.82</v>
      </c>
      <c r="AA124" s="58">
        <v>2.15</v>
      </c>
      <c r="AB124" s="59"/>
      <c r="AC124" s="59"/>
      <c r="AD124" s="59">
        <v>6.17</v>
      </c>
      <c r="AE124" s="59">
        <v>10.4</v>
      </c>
      <c r="AF124" s="59">
        <f t="shared" si="21"/>
        <v>4.2343901170030769</v>
      </c>
      <c r="AG124" s="59">
        <f t="shared" si="22"/>
        <v>4.2574872668877273</v>
      </c>
      <c r="AH124" s="29"/>
      <c r="AI124" s="29"/>
      <c r="AN124" s="31"/>
      <c r="AO124" s="31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  <c r="CN124" s="29"/>
      <c r="CO124" s="29"/>
      <c r="CP124" s="29"/>
      <c r="CQ124" s="29"/>
      <c r="CR124" s="29"/>
      <c r="CS124" s="29"/>
      <c r="CT124" s="29"/>
      <c r="CU124" s="29"/>
      <c r="CV124" s="29"/>
      <c r="CW124" s="29"/>
      <c r="CX124" s="29"/>
      <c r="CY124" s="29"/>
      <c r="CZ124" s="29"/>
      <c r="DA124" s="29"/>
      <c r="DB124" s="29"/>
      <c r="DC124" s="29"/>
      <c r="DD124" s="29"/>
      <c r="DE124" s="29"/>
      <c r="DF124" s="29"/>
      <c r="DG124" s="29"/>
      <c r="DH124" s="29"/>
      <c r="DI124" s="29"/>
    </row>
    <row r="125" spans="1:113" x14ac:dyDescent="0.25">
      <c r="A125" s="48">
        <v>125</v>
      </c>
      <c r="B125" s="58" t="s">
        <v>6</v>
      </c>
      <c r="C125" s="58" t="s">
        <v>7</v>
      </c>
      <c r="D125" s="58">
        <v>0.1</v>
      </c>
      <c r="E125" s="59">
        <v>0.8</v>
      </c>
      <c r="F125" s="59">
        <v>0.35</v>
      </c>
      <c r="G125" s="60">
        <v>3.5999999999999997E-2</v>
      </c>
      <c r="H125" s="63">
        <v>1.63</v>
      </c>
      <c r="I125" s="58">
        <v>6</v>
      </c>
      <c r="J125" s="58">
        <v>2.25</v>
      </c>
      <c r="K125" s="58" t="s">
        <v>8</v>
      </c>
      <c r="L125" s="60">
        <v>0.1207</v>
      </c>
      <c r="M125" s="60">
        <f t="shared" si="13"/>
        <v>0.16897999999999999</v>
      </c>
      <c r="N125" s="58">
        <v>1.81</v>
      </c>
      <c r="O125" s="58">
        <v>2.17</v>
      </c>
      <c r="P125" s="59">
        <f t="shared" si="18"/>
        <v>1.9819500000000001</v>
      </c>
      <c r="Q125" s="59">
        <f t="shared" si="19"/>
        <v>2.0569188820722566</v>
      </c>
      <c r="R125" s="59">
        <f t="shared" si="14"/>
        <v>2.8796864349011591</v>
      </c>
      <c r="S125" s="59">
        <f t="shared" si="23"/>
        <v>1.0849713217464039</v>
      </c>
      <c r="T125" s="59">
        <f t="shared" si="24"/>
        <v>1.3007667227567385</v>
      </c>
      <c r="U125" s="59">
        <f t="shared" si="25"/>
        <v>1.1880435973123122</v>
      </c>
      <c r="V125" s="59">
        <v>2.62</v>
      </c>
      <c r="W125" s="30">
        <v>2.61</v>
      </c>
      <c r="X125" s="61" t="s">
        <v>53</v>
      </c>
      <c r="Y125" s="59">
        <f t="shared" si="20"/>
        <v>1.1988950276243093</v>
      </c>
      <c r="Z125" s="58">
        <v>1.81</v>
      </c>
      <c r="AA125" s="58">
        <v>2.17</v>
      </c>
      <c r="AB125" s="59"/>
      <c r="AC125" s="59"/>
      <c r="AD125" s="59">
        <v>2.62</v>
      </c>
      <c r="AE125" s="59">
        <v>2.61</v>
      </c>
      <c r="AF125" s="59">
        <f t="shared" si="21"/>
        <v>3.384986232583346</v>
      </c>
      <c r="AG125" s="59">
        <f t="shared" si="22"/>
        <v>3.7809522176044368</v>
      </c>
      <c r="AH125" s="29"/>
      <c r="AI125" s="29"/>
      <c r="AN125" s="31"/>
      <c r="AO125" s="31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29"/>
      <c r="CM125" s="29"/>
      <c r="CN125" s="29"/>
      <c r="CO125" s="29"/>
      <c r="CP125" s="29"/>
      <c r="CQ125" s="29"/>
      <c r="CR125" s="29"/>
      <c r="CS125" s="29"/>
      <c r="CT125" s="29"/>
      <c r="CU125" s="29"/>
      <c r="CV125" s="29"/>
      <c r="CW125" s="29"/>
      <c r="CX125" s="29"/>
      <c r="CY125" s="29"/>
      <c r="CZ125" s="29"/>
      <c r="DA125" s="29"/>
      <c r="DB125" s="29"/>
      <c r="DC125" s="29"/>
      <c r="DD125" s="29"/>
      <c r="DE125" s="29"/>
      <c r="DF125" s="29"/>
      <c r="DG125" s="29"/>
      <c r="DH125" s="29"/>
      <c r="DI125" s="29"/>
    </row>
    <row r="126" spans="1:113" x14ac:dyDescent="0.25">
      <c r="A126" s="48">
        <v>126</v>
      </c>
      <c r="B126" s="58" t="s">
        <v>6</v>
      </c>
      <c r="C126" s="58" t="s">
        <v>7</v>
      </c>
      <c r="D126" s="58">
        <v>0.1</v>
      </c>
      <c r="E126" s="59">
        <v>0.8</v>
      </c>
      <c r="F126" s="59">
        <v>0.35</v>
      </c>
      <c r="G126" s="60">
        <v>3.5999999999999997E-2</v>
      </c>
      <c r="H126" s="63">
        <v>1.63</v>
      </c>
      <c r="I126" s="58">
        <v>6</v>
      </c>
      <c r="J126" s="58">
        <v>2.25</v>
      </c>
      <c r="K126" s="58" t="s">
        <v>8</v>
      </c>
      <c r="L126" s="60">
        <v>0.14990000000000001</v>
      </c>
      <c r="M126" s="60">
        <f t="shared" si="13"/>
        <v>0.20985999999999999</v>
      </c>
      <c r="N126" s="58">
        <v>1.83</v>
      </c>
      <c r="O126" s="58">
        <v>2.15</v>
      </c>
      <c r="P126" s="59">
        <f t="shared" si="18"/>
        <v>2.0038499999999999</v>
      </c>
      <c r="Q126" s="59">
        <f t="shared" si="19"/>
        <v>2.5545330606680308</v>
      </c>
      <c r="R126" s="59">
        <f t="shared" si="14"/>
        <v>3.5763462849352425</v>
      </c>
      <c r="S126" s="59">
        <f t="shared" si="23"/>
        <v>0.98433650688064989</v>
      </c>
      <c r="T126" s="59">
        <f t="shared" si="24"/>
        <v>1.1564609233843699</v>
      </c>
      <c r="U126" s="59">
        <f t="shared" si="25"/>
        <v>1.0778484750343116</v>
      </c>
      <c r="V126" s="59">
        <v>5.25</v>
      </c>
      <c r="W126" s="30">
        <v>6.56</v>
      </c>
      <c r="X126" s="61" t="s">
        <v>53</v>
      </c>
      <c r="Y126" s="59">
        <f t="shared" si="20"/>
        <v>1.174863387978142</v>
      </c>
      <c r="Z126" s="58">
        <v>1.83</v>
      </c>
      <c r="AA126" s="58">
        <v>2.15</v>
      </c>
      <c r="AB126" s="59"/>
      <c r="AC126" s="59"/>
      <c r="AD126" s="59">
        <v>5.25</v>
      </c>
      <c r="AE126" s="59">
        <v>6.56</v>
      </c>
      <c r="AF126" s="59">
        <f t="shared" si="21"/>
        <v>3.6583029477751006</v>
      </c>
      <c r="AG126" s="59">
        <f t="shared" si="22"/>
        <v>3.905196444856784</v>
      </c>
      <c r="AH126" s="29"/>
      <c r="AI126" s="29"/>
      <c r="AN126" s="31"/>
      <c r="AO126" s="31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G126" s="29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9"/>
      <c r="BU126" s="29"/>
      <c r="BV126" s="29"/>
      <c r="BW126" s="29"/>
      <c r="BX126" s="29"/>
      <c r="BY126" s="29"/>
      <c r="BZ126" s="29"/>
      <c r="CA126" s="29"/>
      <c r="CB126" s="29"/>
      <c r="CC126" s="29"/>
      <c r="CD126" s="29"/>
      <c r="CE126" s="29"/>
      <c r="CF126" s="29"/>
      <c r="CG126" s="29"/>
      <c r="CH126" s="29"/>
      <c r="CI126" s="29"/>
      <c r="CJ126" s="29"/>
      <c r="CK126" s="29"/>
      <c r="CL126" s="29"/>
      <c r="CM126" s="29"/>
      <c r="CN126" s="29"/>
      <c r="CO126" s="29"/>
      <c r="CP126" s="29"/>
      <c r="CQ126" s="29"/>
      <c r="CR126" s="29"/>
      <c r="CS126" s="29"/>
      <c r="CT126" s="29"/>
      <c r="CU126" s="29"/>
      <c r="CV126" s="29"/>
      <c r="CW126" s="29"/>
      <c r="CX126" s="29"/>
      <c r="CY126" s="29"/>
      <c r="CZ126" s="29"/>
      <c r="DA126" s="29"/>
      <c r="DB126" s="29"/>
      <c r="DC126" s="29"/>
      <c r="DD126" s="29"/>
      <c r="DE126" s="29"/>
      <c r="DF126" s="29"/>
      <c r="DG126" s="29"/>
      <c r="DH126" s="29"/>
      <c r="DI126" s="29"/>
    </row>
    <row r="127" spans="1:113" x14ac:dyDescent="0.25">
      <c r="A127" s="48">
        <v>127</v>
      </c>
      <c r="B127" s="58" t="s">
        <v>6</v>
      </c>
      <c r="C127" s="58" t="s">
        <v>7</v>
      </c>
      <c r="D127" s="58">
        <v>0.1</v>
      </c>
      <c r="E127" s="59">
        <v>0.8</v>
      </c>
      <c r="F127" s="59">
        <v>0.35</v>
      </c>
      <c r="G127" s="60">
        <v>3.5999999999999997E-2</v>
      </c>
      <c r="H127" s="63">
        <v>1.63</v>
      </c>
      <c r="I127" s="58">
        <v>6</v>
      </c>
      <c r="J127" s="58">
        <v>2.25</v>
      </c>
      <c r="K127" s="58" t="s">
        <v>8</v>
      </c>
      <c r="L127" s="60">
        <v>0.25259999999999999</v>
      </c>
      <c r="M127" s="60">
        <f t="shared" si="13"/>
        <v>0.35363999999999995</v>
      </c>
      <c r="N127" s="58">
        <v>1.89</v>
      </c>
      <c r="O127" s="58">
        <v>2.17</v>
      </c>
      <c r="P127" s="59">
        <f t="shared" si="18"/>
        <v>2.06955</v>
      </c>
      <c r="Q127" s="59">
        <f t="shared" si="19"/>
        <v>4.3047034764826186</v>
      </c>
      <c r="R127" s="59">
        <f t="shared" si="14"/>
        <v>6.0265848670756652</v>
      </c>
      <c r="S127" s="59">
        <f t="shared" si="23"/>
        <v>0.78313827509316913</v>
      </c>
      <c r="T127" s="59">
        <f t="shared" si="24"/>
        <v>0.89915876029215724</v>
      </c>
      <c r="U127" s="59">
        <f t="shared" si="25"/>
        <v>0.85753641122702018</v>
      </c>
      <c r="V127" s="59">
        <v>11.66</v>
      </c>
      <c r="W127" s="30">
        <v>20.81</v>
      </c>
      <c r="X127" s="61" t="s">
        <v>53</v>
      </c>
      <c r="Y127" s="59">
        <f t="shared" si="20"/>
        <v>1.1481481481481481</v>
      </c>
      <c r="Z127" s="58">
        <v>1.89</v>
      </c>
      <c r="AA127" s="58">
        <v>2.17</v>
      </c>
      <c r="AB127" s="59"/>
      <c r="AC127" s="59"/>
      <c r="AD127" s="59">
        <v>11.66</v>
      </c>
      <c r="AE127" s="59">
        <v>20.81</v>
      </c>
      <c r="AF127" s="59">
        <f t="shared" si="21"/>
        <v>5.2553728240836071</v>
      </c>
      <c r="AG127" s="59">
        <f t="shared" si="22"/>
        <v>5.2239733229358087</v>
      </c>
      <c r="AH127" s="29"/>
      <c r="AI127" s="29"/>
      <c r="AN127" s="31"/>
      <c r="AO127" s="31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G127" s="29"/>
      <c r="BH127" s="29"/>
      <c r="BI127" s="29"/>
      <c r="BJ127" s="29"/>
      <c r="BK127" s="29"/>
      <c r="BL127" s="29"/>
      <c r="BM127" s="29"/>
      <c r="BN127" s="29"/>
      <c r="BO127" s="29"/>
      <c r="BP127" s="29"/>
      <c r="BQ127" s="29"/>
      <c r="BR127" s="29"/>
      <c r="BS127" s="29"/>
      <c r="BT127" s="29"/>
      <c r="BU127" s="29"/>
      <c r="BV127" s="29"/>
      <c r="BW127" s="29"/>
      <c r="BX127" s="29"/>
      <c r="BY127" s="29"/>
      <c r="BZ127" s="29"/>
      <c r="CA127" s="29"/>
      <c r="CB127" s="29"/>
      <c r="CC127" s="29"/>
      <c r="CD127" s="29"/>
      <c r="CE127" s="29"/>
      <c r="CF127" s="29"/>
      <c r="CG127" s="29"/>
      <c r="CH127" s="29"/>
      <c r="CI127" s="29"/>
      <c r="CJ127" s="29"/>
      <c r="CK127" s="29"/>
      <c r="CL127" s="29"/>
      <c r="CM127" s="29"/>
      <c r="CN127" s="29"/>
      <c r="CO127" s="29"/>
      <c r="CP127" s="29"/>
      <c r="CQ127" s="29"/>
      <c r="CR127" s="29"/>
      <c r="CS127" s="29"/>
      <c r="CT127" s="29"/>
      <c r="CU127" s="29"/>
      <c r="CV127" s="29"/>
      <c r="CW127" s="29"/>
      <c r="CX127" s="29"/>
      <c r="CY127" s="29"/>
      <c r="CZ127" s="29"/>
      <c r="DA127" s="29"/>
      <c r="DB127" s="29"/>
      <c r="DC127" s="29"/>
      <c r="DD127" s="29"/>
      <c r="DE127" s="29"/>
      <c r="DF127" s="29"/>
      <c r="DG127" s="29"/>
      <c r="DH127" s="29"/>
      <c r="DI127" s="29"/>
    </row>
    <row r="128" spans="1:113" x14ac:dyDescent="0.25">
      <c r="A128" s="48">
        <v>128</v>
      </c>
      <c r="B128" s="58" t="s">
        <v>6</v>
      </c>
      <c r="C128" s="58" t="s">
        <v>7</v>
      </c>
      <c r="D128" s="58">
        <v>0.1</v>
      </c>
      <c r="E128" s="59">
        <v>0.8</v>
      </c>
      <c r="F128" s="59">
        <v>0.35</v>
      </c>
      <c r="G128" s="60">
        <v>3.5999999999999997E-2</v>
      </c>
      <c r="H128" s="63">
        <v>1.63</v>
      </c>
      <c r="I128" s="58">
        <v>6</v>
      </c>
      <c r="J128" s="58">
        <v>2.25</v>
      </c>
      <c r="K128" s="58" t="s">
        <v>8</v>
      </c>
      <c r="L128" s="60">
        <v>0.1915</v>
      </c>
      <c r="M128" s="60">
        <f t="shared" si="13"/>
        <v>0.2681</v>
      </c>
      <c r="N128" s="58">
        <v>1.6</v>
      </c>
      <c r="O128" s="58">
        <v>1.79</v>
      </c>
      <c r="P128" s="59">
        <f t="shared" si="18"/>
        <v>1.752</v>
      </c>
      <c r="Q128" s="59">
        <f t="shared" si="19"/>
        <v>3.2634628493524205</v>
      </c>
      <c r="R128" s="59">
        <f t="shared" si="14"/>
        <v>4.5688479890933884</v>
      </c>
      <c r="S128" s="59">
        <f t="shared" si="23"/>
        <v>0.7614281219269019</v>
      </c>
      <c r="T128" s="59">
        <f t="shared" si="24"/>
        <v>0.85184771140572146</v>
      </c>
      <c r="U128" s="59">
        <f t="shared" si="25"/>
        <v>0.83376379350995755</v>
      </c>
      <c r="V128" s="59">
        <v>6.81</v>
      </c>
      <c r="W128" s="30">
        <v>10.73</v>
      </c>
      <c r="X128" s="61" t="s">
        <v>53</v>
      </c>
      <c r="Y128" s="59">
        <f t="shared" si="20"/>
        <v>1.1187499999999999</v>
      </c>
      <c r="Z128" s="58">
        <v>1.6</v>
      </c>
      <c r="AA128" s="58">
        <v>1.79</v>
      </c>
      <c r="AB128" s="59"/>
      <c r="AC128" s="59"/>
      <c r="AD128" s="59">
        <v>6.81</v>
      </c>
      <c r="AE128" s="59">
        <v>10.73</v>
      </c>
      <c r="AF128" s="59">
        <f t="shared" si="21"/>
        <v>4.4365895379853635</v>
      </c>
      <c r="AG128" s="59">
        <f t="shared" si="22"/>
        <v>4.5213783894906214</v>
      </c>
      <c r="AH128" s="29"/>
      <c r="AI128" s="29"/>
      <c r="AN128" s="31"/>
      <c r="AO128" s="31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G128" s="29"/>
      <c r="BH128" s="29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  <c r="BS128" s="29"/>
      <c r="BT128" s="29"/>
      <c r="BU128" s="29"/>
      <c r="BV128" s="29"/>
      <c r="BW128" s="29"/>
      <c r="BX128" s="29"/>
      <c r="BY128" s="29"/>
      <c r="BZ128" s="29"/>
      <c r="CA128" s="29"/>
      <c r="CB128" s="29"/>
      <c r="CC128" s="29"/>
      <c r="CD128" s="29"/>
      <c r="CE128" s="29"/>
      <c r="CF128" s="29"/>
      <c r="CG128" s="29"/>
      <c r="CH128" s="29"/>
      <c r="CI128" s="29"/>
      <c r="CJ128" s="29"/>
      <c r="CK128" s="29"/>
      <c r="CL128" s="29"/>
      <c r="CM128" s="29"/>
      <c r="CN128" s="29"/>
      <c r="CO128" s="29"/>
      <c r="CP128" s="29"/>
      <c r="CQ128" s="29"/>
      <c r="CR128" s="29"/>
      <c r="CS128" s="29"/>
      <c r="CT128" s="29"/>
      <c r="CU128" s="29"/>
      <c r="CV128" s="29"/>
      <c r="CW128" s="29"/>
      <c r="CX128" s="29"/>
      <c r="CY128" s="29"/>
      <c r="CZ128" s="29"/>
      <c r="DA128" s="29"/>
      <c r="DB128" s="29"/>
      <c r="DC128" s="29"/>
      <c r="DD128" s="29"/>
      <c r="DE128" s="29"/>
      <c r="DF128" s="29"/>
      <c r="DG128" s="29"/>
      <c r="DH128" s="29"/>
      <c r="DI128" s="29"/>
    </row>
    <row r="129" spans="1:117" x14ac:dyDescent="0.25">
      <c r="A129" s="48">
        <v>129</v>
      </c>
      <c r="B129" s="58" t="s">
        <v>6</v>
      </c>
      <c r="C129" s="58" t="s">
        <v>7</v>
      </c>
      <c r="D129" s="58">
        <v>0.1</v>
      </c>
      <c r="E129" s="59">
        <v>0.8</v>
      </c>
      <c r="F129" s="59">
        <v>0.35</v>
      </c>
      <c r="G129" s="60">
        <v>3.5999999999999997E-2</v>
      </c>
      <c r="H129" s="63">
        <v>1.63</v>
      </c>
      <c r="I129" s="58">
        <v>6</v>
      </c>
      <c r="J129" s="58">
        <v>2.25</v>
      </c>
      <c r="K129" s="58" t="s">
        <v>8</v>
      </c>
      <c r="L129" s="60">
        <v>0.21199999999999999</v>
      </c>
      <c r="M129" s="60">
        <f t="shared" si="13"/>
        <v>0.29679999999999995</v>
      </c>
      <c r="N129" s="58">
        <v>1.63</v>
      </c>
      <c r="O129" s="58">
        <v>1.85</v>
      </c>
      <c r="P129" s="59">
        <f t="shared" si="18"/>
        <v>1.7848499999999998</v>
      </c>
      <c r="Q129" s="59">
        <f t="shared" si="19"/>
        <v>3.6128152692569877</v>
      </c>
      <c r="R129" s="59">
        <f t="shared" si="14"/>
        <v>5.0579413769597821</v>
      </c>
      <c r="S129" s="59">
        <f t="shared" si="23"/>
        <v>0.73724696446518478</v>
      </c>
      <c r="T129" s="59">
        <f t="shared" si="24"/>
        <v>0.8367526897304246</v>
      </c>
      <c r="U129" s="59">
        <f t="shared" si="25"/>
        <v>0.80728542608937737</v>
      </c>
      <c r="V129" s="59">
        <v>4.66</v>
      </c>
      <c r="W129" s="30">
        <v>9.0299999999999994</v>
      </c>
      <c r="X129" s="61" t="s">
        <v>53</v>
      </c>
      <c r="Y129" s="59">
        <f t="shared" si="20"/>
        <v>1.1349693251533743</v>
      </c>
      <c r="Z129" s="58">
        <v>1.63</v>
      </c>
      <c r="AA129" s="58">
        <v>1.85</v>
      </c>
      <c r="AB129" s="59"/>
      <c r="AC129" s="59"/>
      <c r="AD129" s="59">
        <v>4.66</v>
      </c>
      <c r="AE129" s="59">
        <v>9.0299999999999994</v>
      </c>
      <c r="AF129" s="59">
        <f t="shared" si="21"/>
        <v>5.2986907390224998</v>
      </c>
      <c r="AG129" s="59">
        <f t="shared" si="22"/>
        <v>5.1810803933915892</v>
      </c>
      <c r="AH129" s="29"/>
      <c r="AI129" s="29"/>
      <c r="AN129" s="31"/>
      <c r="AO129" s="31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G129" s="29"/>
      <c r="BH129" s="29"/>
      <c r="BI129" s="29"/>
      <c r="BJ129" s="29"/>
      <c r="BK129" s="29"/>
      <c r="BL129" s="29"/>
      <c r="BM129" s="29"/>
      <c r="BN129" s="29"/>
      <c r="BO129" s="29"/>
      <c r="BP129" s="29"/>
      <c r="BQ129" s="29"/>
      <c r="BR129" s="29"/>
      <c r="BS129" s="29"/>
      <c r="BT129" s="29"/>
      <c r="BU129" s="29"/>
      <c r="BV129" s="29"/>
      <c r="BW129" s="29"/>
      <c r="BX129" s="29"/>
      <c r="BY129" s="29"/>
      <c r="BZ129" s="29"/>
      <c r="CA129" s="29"/>
      <c r="CB129" s="29"/>
      <c r="CC129" s="29"/>
      <c r="CD129" s="29"/>
      <c r="CE129" s="29"/>
      <c r="CF129" s="29"/>
      <c r="CG129" s="29"/>
      <c r="CH129" s="29"/>
      <c r="CI129" s="29"/>
      <c r="CJ129" s="29"/>
      <c r="CK129" s="29"/>
      <c r="CL129" s="29"/>
      <c r="CM129" s="29"/>
      <c r="CN129" s="29"/>
      <c r="CO129" s="29"/>
      <c r="CP129" s="29"/>
      <c r="CQ129" s="29"/>
      <c r="CR129" s="29"/>
      <c r="CS129" s="29"/>
      <c r="CT129" s="29"/>
      <c r="CU129" s="29"/>
      <c r="CV129" s="29"/>
      <c r="CW129" s="29"/>
      <c r="CX129" s="29"/>
      <c r="CY129" s="29"/>
      <c r="CZ129" s="29"/>
      <c r="DA129" s="29"/>
      <c r="DB129" s="29"/>
      <c r="DC129" s="29"/>
      <c r="DD129" s="29"/>
      <c r="DE129" s="29"/>
      <c r="DF129" s="29"/>
      <c r="DG129" s="29"/>
      <c r="DH129" s="29"/>
      <c r="DI129" s="29"/>
    </row>
    <row r="130" spans="1:117" x14ac:dyDescent="0.25">
      <c r="A130" s="48">
        <v>130</v>
      </c>
      <c r="B130" s="58" t="s">
        <v>6</v>
      </c>
      <c r="C130" s="58" t="s">
        <v>7</v>
      </c>
      <c r="D130" s="58">
        <v>0.1</v>
      </c>
      <c r="E130" s="59">
        <v>0.8</v>
      </c>
      <c r="F130" s="59">
        <v>0.35</v>
      </c>
      <c r="G130" s="60">
        <v>3.5999999999999997E-2</v>
      </c>
      <c r="H130" s="63">
        <v>1.63</v>
      </c>
      <c r="I130" s="58">
        <v>6</v>
      </c>
      <c r="J130" s="58">
        <v>2.25</v>
      </c>
      <c r="K130" s="58" t="s">
        <v>8</v>
      </c>
      <c r="L130" s="60">
        <v>0.24410000000000001</v>
      </c>
      <c r="M130" s="60">
        <f t="shared" si="13"/>
        <v>0.34173999999999999</v>
      </c>
      <c r="N130" s="58">
        <v>1.68</v>
      </c>
      <c r="O130" s="58">
        <v>1.92</v>
      </c>
      <c r="P130" s="59">
        <f t="shared" si="18"/>
        <v>1.8395999999999999</v>
      </c>
      <c r="Q130" s="59">
        <f t="shared" si="19"/>
        <v>4.1598500340831635</v>
      </c>
      <c r="R130" s="59">
        <f t="shared" si="14"/>
        <v>5.8237900477164288</v>
      </c>
      <c r="S130" s="59">
        <f t="shared" si="23"/>
        <v>0.70813932251294931</v>
      </c>
      <c r="T130" s="59">
        <f t="shared" si="24"/>
        <v>0.80930208287194216</v>
      </c>
      <c r="U130" s="59">
        <f t="shared" si="25"/>
        <v>0.77541255815167953</v>
      </c>
      <c r="V130" s="59">
        <v>9.68</v>
      </c>
      <c r="W130" s="30">
        <v>17.350000000000001</v>
      </c>
      <c r="X130" s="61" t="s">
        <v>53</v>
      </c>
      <c r="Y130" s="59">
        <f t="shared" si="20"/>
        <v>1.1428571428571428</v>
      </c>
      <c r="Z130" s="58">
        <v>1.68</v>
      </c>
      <c r="AA130" s="58">
        <v>1.92</v>
      </c>
      <c r="AB130" s="59"/>
      <c r="AC130" s="59"/>
      <c r="AD130" s="59">
        <v>9.68</v>
      </c>
      <c r="AE130" s="59">
        <v>17.350000000000001</v>
      </c>
      <c r="AF130" s="59">
        <f t="shared" si="21"/>
        <v>5.2711163527666942</v>
      </c>
      <c r="AG130" s="59">
        <f t="shared" si="22"/>
        <v>5.2351593311577549</v>
      </c>
      <c r="AH130" s="29"/>
      <c r="AI130" s="29"/>
      <c r="AN130" s="31"/>
      <c r="AO130" s="31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G130" s="29"/>
      <c r="BH130" s="29"/>
      <c r="BI130" s="29"/>
      <c r="BJ130" s="29"/>
      <c r="BK130" s="29"/>
      <c r="BL130" s="29"/>
      <c r="BM130" s="29"/>
      <c r="BN130" s="29"/>
      <c r="BO130" s="29"/>
      <c r="BP130" s="29"/>
      <c r="BQ130" s="29"/>
      <c r="BR130" s="29"/>
      <c r="BS130" s="29"/>
      <c r="BT130" s="29"/>
      <c r="BU130" s="29"/>
      <c r="BV130" s="29"/>
      <c r="BW130" s="29"/>
      <c r="BX130" s="29"/>
      <c r="BY130" s="29"/>
      <c r="BZ130" s="29"/>
      <c r="CA130" s="29"/>
      <c r="CB130" s="29"/>
      <c r="CC130" s="29"/>
      <c r="CD130" s="29"/>
      <c r="CE130" s="29"/>
      <c r="CF130" s="29"/>
      <c r="CG130" s="29"/>
      <c r="CH130" s="29"/>
      <c r="CI130" s="29"/>
      <c r="CJ130" s="29"/>
      <c r="CK130" s="29"/>
      <c r="CL130" s="29"/>
      <c r="CM130" s="29"/>
      <c r="CN130" s="29"/>
      <c r="CO130" s="29"/>
      <c r="CP130" s="29"/>
      <c r="CQ130" s="29"/>
      <c r="CR130" s="29"/>
      <c r="CS130" s="29"/>
      <c r="CT130" s="29"/>
      <c r="CU130" s="29"/>
      <c r="CV130" s="29"/>
      <c r="CW130" s="29"/>
      <c r="CX130" s="29"/>
      <c r="CY130" s="29"/>
      <c r="CZ130" s="29"/>
      <c r="DA130" s="29"/>
      <c r="DB130" s="29"/>
      <c r="DC130" s="29"/>
      <c r="DD130" s="29"/>
      <c r="DE130" s="29"/>
      <c r="DF130" s="29"/>
      <c r="DG130" s="29"/>
      <c r="DH130" s="29"/>
      <c r="DI130" s="29"/>
    </row>
    <row r="131" spans="1:117" x14ac:dyDescent="0.25">
      <c r="A131" s="48">
        <v>131</v>
      </c>
      <c r="B131" s="58" t="s">
        <v>6</v>
      </c>
      <c r="C131" s="58" t="s">
        <v>7</v>
      </c>
      <c r="D131" s="58">
        <v>0.1</v>
      </c>
      <c r="E131" s="59">
        <v>0.8</v>
      </c>
      <c r="F131" s="59">
        <v>0.35</v>
      </c>
      <c r="G131" s="60">
        <v>3.5999999999999997E-2</v>
      </c>
      <c r="H131" s="63">
        <v>1.63</v>
      </c>
      <c r="I131" s="58">
        <v>6</v>
      </c>
      <c r="J131" s="58">
        <v>2.25</v>
      </c>
      <c r="K131" s="58" t="s">
        <v>8</v>
      </c>
      <c r="L131" s="60">
        <v>0.15190000000000001</v>
      </c>
      <c r="M131" s="60">
        <f t="shared" ref="M131:M134" si="26">1.4*L131</f>
        <v>0.21265999999999999</v>
      </c>
      <c r="N131" s="58">
        <v>1.37</v>
      </c>
      <c r="O131" s="58">
        <v>1.48</v>
      </c>
      <c r="P131" s="59">
        <f t="shared" si="18"/>
        <v>1.5001500000000001</v>
      </c>
      <c r="Q131" s="59">
        <f t="shared" si="19"/>
        <v>2.5886162235855492</v>
      </c>
      <c r="R131" s="59">
        <f t="shared" ref="R131:R134" si="27">M131/(H131*G131)</f>
        <v>3.6240627130197689</v>
      </c>
      <c r="S131" s="59">
        <f t="shared" si="23"/>
        <v>0.73204031521005142</v>
      </c>
      <c r="T131" s="59">
        <f t="shared" si="24"/>
        <v>0.79081727482545694</v>
      </c>
      <c r="U131" s="59">
        <f t="shared" si="25"/>
        <v>0.80158414515500631</v>
      </c>
      <c r="V131" s="59">
        <v>1.54</v>
      </c>
      <c r="W131" s="30">
        <v>1.74</v>
      </c>
      <c r="X131" s="61" t="s">
        <v>53</v>
      </c>
      <c r="Y131" s="59">
        <f t="shared" si="20"/>
        <v>1.0802919708029197</v>
      </c>
      <c r="Z131" s="58">
        <v>1.37</v>
      </c>
      <c r="AA131" s="58">
        <v>1.48</v>
      </c>
      <c r="AB131" s="59"/>
      <c r="AC131" s="59"/>
      <c r="AD131" s="59">
        <v>1.54</v>
      </c>
      <c r="AE131" s="59">
        <v>1.74</v>
      </c>
      <c r="AF131" s="59">
        <f t="shared" si="21"/>
        <v>4.737656010961766</v>
      </c>
      <c r="AG131" s="59">
        <f t="shared" si="22"/>
        <v>5.1602405181239206</v>
      </c>
      <c r="AH131" s="29"/>
      <c r="AI131" s="29"/>
      <c r="AN131" s="31"/>
      <c r="AO131" s="31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  <c r="BT131" s="29"/>
      <c r="BU131" s="29"/>
      <c r="BV131" s="29"/>
      <c r="BW131" s="29"/>
      <c r="BX131" s="29"/>
      <c r="BY131" s="29"/>
      <c r="BZ131" s="29"/>
      <c r="CA131" s="29"/>
      <c r="CB131" s="29"/>
      <c r="CC131" s="29"/>
      <c r="CD131" s="29"/>
      <c r="CE131" s="29"/>
      <c r="CF131" s="29"/>
      <c r="CG131" s="29"/>
      <c r="CH131" s="29"/>
      <c r="CI131" s="29"/>
      <c r="CJ131" s="29"/>
      <c r="CK131" s="29"/>
      <c r="CL131" s="29"/>
      <c r="CM131" s="29"/>
      <c r="CN131" s="29"/>
      <c r="CO131" s="29"/>
      <c r="CP131" s="29"/>
      <c r="CQ131" s="29"/>
      <c r="CR131" s="29"/>
      <c r="CS131" s="29"/>
      <c r="CT131" s="29"/>
      <c r="CU131" s="29"/>
      <c r="CV131" s="29"/>
      <c r="CW131" s="29"/>
      <c r="CX131" s="29"/>
      <c r="CY131" s="29"/>
      <c r="CZ131" s="29"/>
      <c r="DA131" s="29"/>
      <c r="DB131" s="29"/>
      <c r="DC131" s="29"/>
      <c r="DD131" s="29"/>
      <c r="DE131" s="29"/>
      <c r="DF131" s="29"/>
      <c r="DG131" s="29"/>
      <c r="DH131" s="29"/>
      <c r="DI131" s="29"/>
    </row>
    <row r="132" spans="1:117" x14ac:dyDescent="0.25">
      <c r="A132" s="48">
        <v>132</v>
      </c>
      <c r="B132" s="58" t="s">
        <v>6</v>
      </c>
      <c r="C132" s="58" t="s">
        <v>7</v>
      </c>
      <c r="D132" s="58">
        <v>0.1</v>
      </c>
      <c r="E132" s="59">
        <v>0.8</v>
      </c>
      <c r="F132" s="59">
        <v>0.35</v>
      </c>
      <c r="G132" s="60">
        <v>3.5999999999999997E-2</v>
      </c>
      <c r="H132" s="63">
        <v>1.63</v>
      </c>
      <c r="I132" s="58">
        <v>6</v>
      </c>
      <c r="J132" s="58">
        <v>2.25</v>
      </c>
      <c r="K132" s="58" t="s">
        <v>8</v>
      </c>
      <c r="L132" s="60">
        <v>0.1784</v>
      </c>
      <c r="M132" s="60">
        <f t="shared" si="26"/>
        <v>0.24975999999999998</v>
      </c>
      <c r="N132" s="58">
        <v>1.41</v>
      </c>
      <c r="O132" s="58">
        <v>1.54</v>
      </c>
      <c r="P132" s="59">
        <f t="shared" ref="P132:P195" si="28">N132*1.095</f>
        <v>1.5439499999999999</v>
      </c>
      <c r="Q132" s="59">
        <f t="shared" ref="Q132:Q134" si="29">L132/(H132*G132)</f>
        <v>3.0402181322426727</v>
      </c>
      <c r="R132" s="59">
        <f t="shared" si="27"/>
        <v>4.2563053851397417</v>
      </c>
      <c r="S132" s="59">
        <f t="shared" si="23"/>
        <v>0.69520839333586848</v>
      </c>
      <c r="T132" s="59">
        <f t="shared" si="24"/>
        <v>0.75930562109023936</v>
      </c>
      <c r="U132" s="59">
        <f t="shared" si="25"/>
        <v>0.76125319070277597</v>
      </c>
      <c r="V132" s="59">
        <v>2.5</v>
      </c>
      <c r="W132" s="30">
        <v>3.84</v>
      </c>
      <c r="X132" s="61" t="s">
        <v>53</v>
      </c>
      <c r="Y132" s="59">
        <f>O132/N132</f>
        <v>1.0921985815602837</v>
      </c>
      <c r="Z132" s="58">
        <v>1.41</v>
      </c>
      <c r="AA132" s="58">
        <v>1.54</v>
      </c>
      <c r="AB132" s="59"/>
      <c r="AC132" s="59"/>
      <c r="AD132" s="59">
        <v>2.5</v>
      </c>
      <c r="AE132" s="59">
        <v>3.84</v>
      </c>
      <c r="AF132" s="59">
        <f t="shared" ref="AF132:AF155" si="30">Q132/(AD132/1000^0.5)^0.2</f>
        <v>5.0502949544049125</v>
      </c>
      <c r="AG132" s="59">
        <f t="shared" ref="AG132:AG195" si="31">Q132/(AE132/3000^0.5)^0.2</f>
        <v>5.1730970427424712</v>
      </c>
      <c r="AH132" s="29"/>
      <c r="AI132" s="29"/>
      <c r="AN132" s="31"/>
      <c r="AO132" s="31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G132" s="29"/>
      <c r="BH132" s="29"/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9"/>
      <c r="BT132" s="29"/>
      <c r="BU132" s="29"/>
      <c r="BV132" s="29"/>
      <c r="BW132" s="29"/>
      <c r="BX132" s="29"/>
      <c r="BY132" s="29"/>
      <c r="BZ132" s="29"/>
      <c r="CA132" s="29"/>
      <c r="CB132" s="29"/>
      <c r="CC132" s="29"/>
      <c r="CD132" s="29"/>
      <c r="CE132" s="29"/>
      <c r="CF132" s="29"/>
      <c r="CG132" s="29"/>
      <c r="CH132" s="29"/>
      <c r="CI132" s="29"/>
      <c r="CJ132" s="29"/>
      <c r="CK132" s="29"/>
      <c r="CL132" s="29"/>
      <c r="CM132" s="29"/>
      <c r="CN132" s="29"/>
      <c r="CO132" s="29"/>
      <c r="CP132" s="29"/>
      <c r="CQ132" s="29"/>
      <c r="CR132" s="29"/>
      <c r="CS132" s="29"/>
      <c r="CT132" s="29"/>
      <c r="CU132" s="29"/>
      <c r="CV132" s="29"/>
      <c r="CW132" s="29"/>
      <c r="CX132" s="29"/>
      <c r="CY132" s="29"/>
      <c r="CZ132" s="29"/>
      <c r="DA132" s="29"/>
      <c r="DB132" s="29"/>
      <c r="DC132" s="29"/>
      <c r="DD132" s="29"/>
      <c r="DE132" s="29"/>
      <c r="DF132" s="29"/>
      <c r="DG132" s="29"/>
      <c r="DH132" s="29"/>
      <c r="DI132" s="29"/>
      <c r="DJ132" s="13"/>
    </row>
    <row r="133" spans="1:117" x14ac:dyDescent="0.25">
      <c r="A133" s="48">
        <v>133</v>
      </c>
      <c r="B133" s="58" t="s">
        <v>6</v>
      </c>
      <c r="C133" s="58" t="s">
        <v>7</v>
      </c>
      <c r="D133" s="58">
        <v>0.1</v>
      </c>
      <c r="E133" s="59">
        <v>0.8</v>
      </c>
      <c r="F133" s="59">
        <v>0.35</v>
      </c>
      <c r="G133" s="60">
        <v>3.5999999999999997E-2</v>
      </c>
      <c r="H133" s="63">
        <v>1.63</v>
      </c>
      <c r="I133" s="58">
        <v>6</v>
      </c>
      <c r="J133" s="58">
        <v>2.25</v>
      </c>
      <c r="K133" s="58" t="s">
        <v>8</v>
      </c>
      <c r="L133" s="60">
        <v>0.2084</v>
      </c>
      <c r="M133" s="60">
        <f t="shared" si="26"/>
        <v>0.29175999999999996</v>
      </c>
      <c r="N133" s="58">
        <v>1.46</v>
      </c>
      <c r="O133" s="58">
        <v>1.56</v>
      </c>
      <c r="P133" s="59">
        <f t="shared" si="28"/>
        <v>1.5987</v>
      </c>
      <c r="Q133" s="59">
        <f t="shared" si="29"/>
        <v>3.5514655760054539</v>
      </c>
      <c r="R133" s="59">
        <f t="shared" si="27"/>
        <v>4.9720518064076353</v>
      </c>
      <c r="S133" s="59">
        <f t="shared" si="23"/>
        <v>0.66603540754537482</v>
      </c>
      <c r="T133" s="59">
        <f t="shared" si="24"/>
        <v>0.71165427107587997</v>
      </c>
      <c r="U133" s="59">
        <f t="shared" si="25"/>
        <v>0.72930877126218541</v>
      </c>
      <c r="V133" s="59">
        <v>4.37</v>
      </c>
      <c r="W133" s="30">
        <v>6.88</v>
      </c>
      <c r="X133" s="61" t="s">
        <v>53</v>
      </c>
      <c r="Y133" s="59">
        <f>O133/N133</f>
        <v>1.0684931506849316</v>
      </c>
      <c r="Z133" s="58">
        <v>1.46</v>
      </c>
      <c r="AA133" s="58">
        <v>1.56</v>
      </c>
      <c r="AB133" s="59"/>
      <c r="AC133" s="59"/>
      <c r="AD133" s="59">
        <v>4.37</v>
      </c>
      <c r="AE133" s="59">
        <v>6.88</v>
      </c>
      <c r="AF133" s="59">
        <f t="shared" si="30"/>
        <v>5.2760793929277252</v>
      </c>
      <c r="AG133" s="59">
        <f t="shared" si="31"/>
        <v>5.3777678105816227</v>
      </c>
      <c r="AH133" s="29"/>
      <c r="AI133" s="29"/>
      <c r="AN133" s="31"/>
      <c r="AO133" s="31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G133" s="29"/>
      <c r="BH133" s="29"/>
      <c r="BI133" s="29"/>
      <c r="BJ133" s="29"/>
      <c r="BK133" s="29"/>
      <c r="BL133" s="29"/>
      <c r="BM133" s="29"/>
      <c r="BN133" s="29"/>
      <c r="BO133" s="29"/>
      <c r="BP133" s="29"/>
      <c r="BQ133" s="29"/>
      <c r="BR133" s="29"/>
      <c r="BS133" s="29"/>
      <c r="BT133" s="29"/>
      <c r="BU133" s="29"/>
      <c r="BV133" s="29"/>
      <c r="BW133" s="29"/>
      <c r="BX133" s="29"/>
      <c r="BY133" s="29"/>
      <c r="BZ133" s="29"/>
      <c r="CA133" s="29"/>
      <c r="CB133" s="29"/>
      <c r="CC133" s="29"/>
      <c r="CD133" s="29"/>
      <c r="CE133" s="29"/>
      <c r="CF133" s="29"/>
      <c r="CG133" s="29"/>
      <c r="CH133" s="29"/>
      <c r="CI133" s="29"/>
      <c r="CJ133" s="29"/>
      <c r="CK133" s="29"/>
      <c r="CL133" s="29"/>
      <c r="CM133" s="29"/>
      <c r="CN133" s="29"/>
      <c r="CO133" s="29"/>
      <c r="CP133" s="29"/>
      <c r="CQ133" s="29"/>
      <c r="CR133" s="29"/>
      <c r="CS133" s="29"/>
      <c r="CT133" s="29"/>
      <c r="CU133" s="29"/>
      <c r="CV133" s="29"/>
      <c r="CW133" s="29"/>
      <c r="CX133" s="29"/>
      <c r="CY133" s="29"/>
      <c r="CZ133" s="29"/>
      <c r="DA133" s="29"/>
      <c r="DB133" s="29"/>
      <c r="DC133" s="29"/>
      <c r="DD133" s="29"/>
      <c r="DE133" s="29"/>
      <c r="DF133" s="29"/>
      <c r="DG133" s="29"/>
      <c r="DH133" s="29"/>
      <c r="DI133" s="29"/>
      <c r="DJ133" s="15"/>
      <c r="DK133" s="15"/>
      <c r="DL133" s="15"/>
      <c r="DM133" s="15"/>
    </row>
    <row r="134" spans="1:117" x14ac:dyDescent="0.25">
      <c r="A134" s="49">
        <v>134</v>
      </c>
      <c r="B134" s="37" t="s">
        <v>6</v>
      </c>
      <c r="C134" s="37" t="s">
        <v>7</v>
      </c>
      <c r="D134" s="37">
        <v>0.1</v>
      </c>
      <c r="E134" s="33">
        <v>0.8</v>
      </c>
      <c r="F134" s="33">
        <v>0.35</v>
      </c>
      <c r="G134" s="50">
        <v>3.5999999999999997E-2</v>
      </c>
      <c r="H134" s="34">
        <v>1.63</v>
      </c>
      <c r="I134" s="37">
        <v>6</v>
      </c>
      <c r="J134" s="37">
        <v>2.25</v>
      </c>
      <c r="K134" s="37" t="s">
        <v>8</v>
      </c>
      <c r="L134" s="50">
        <v>0.193</v>
      </c>
      <c r="M134" s="50">
        <f t="shared" si="26"/>
        <v>0.2702</v>
      </c>
      <c r="N134" s="37">
        <v>1.6</v>
      </c>
      <c r="O134" s="37">
        <v>1.83</v>
      </c>
      <c r="P134" s="33">
        <f t="shared" si="28"/>
        <v>1.752</v>
      </c>
      <c r="Q134" s="33">
        <f t="shared" si="29"/>
        <v>3.2890252215405598</v>
      </c>
      <c r="R134" s="33">
        <f t="shared" si="27"/>
        <v>4.604635310156783</v>
      </c>
      <c r="S134" s="33">
        <f t="shared" si="23"/>
        <v>0.75846343271193506</v>
      </c>
      <c r="T134" s="33">
        <f t="shared" si="24"/>
        <v>0.8674925511642757</v>
      </c>
      <c r="U134" s="33">
        <f t="shared" si="25"/>
        <v>0.83051745881956873</v>
      </c>
      <c r="V134" s="33">
        <v>4.07</v>
      </c>
      <c r="W134" s="32">
        <v>7.89</v>
      </c>
      <c r="X134" s="72" t="s">
        <v>53</v>
      </c>
      <c r="Y134" s="33">
        <f>O134/N134</f>
        <v>1.14375</v>
      </c>
      <c r="Z134" s="37">
        <v>1.6</v>
      </c>
      <c r="AA134" s="37">
        <v>1.83</v>
      </c>
      <c r="AB134" s="33"/>
      <c r="AC134" s="33"/>
      <c r="AD134" s="33">
        <v>4.07</v>
      </c>
      <c r="AE134" s="33">
        <v>7.89</v>
      </c>
      <c r="AF134" s="33">
        <f t="shared" si="30"/>
        <v>4.9561942783661248</v>
      </c>
      <c r="AG134" s="33">
        <f t="shared" si="31"/>
        <v>4.8457826279950531</v>
      </c>
      <c r="AH134" s="29"/>
      <c r="AI134" s="29"/>
      <c r="AN134" s="31"/>
      <c r="AO134" s="31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G134" s="29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9"/>
      <c r="BT134" s="29"/>
      <c r="BU134" s="29"/>
      <c r="BV134" s="29"/>
      <c r="BW134" s="29"/>
      <c r="BX134" s="29"/>
      <c r="BY134" s="29"/>
      <c r="BZ134" s="29"/>
      <c r="CA134" s="29"/>
      <c r="CB134" s="29"/>
      <c r="CC134" s="29"/>
      <c r="CD134" s="29"/>
      <c r="CE134" s="29"/>
      <c r="CF134" s="29"/>
      <c r="CG134" s="29"/>
      <c r="CH134" s="29"/>
      <c r="CI134" s="29"/>
      <c r="CJ134" s="29"/>
      <c r="CK134" s="29"/>
      <c r="CL134" s="29"/>
      <c r="CM134" s="29"/>
      <c r="CN134" s="29"/>
      <c r="CO134" s="29"/>
      <c r="CP134" s="29"/>
      <c r="CQ134" s="29"/>
      <c r="CR134" s="29"/>
      <c r="CS134" s="29"/>
      <c r="CT134" s="29"/>
      <c r="CU134" s="29"/>
      <c r="CV134" s="29"/>
      <c r="CW134" s="29"/>
      <c r="CX134" s="29"/>
      <c r="CY134" s="29"/>
      <c r="CZ134" s="29"/>
      <c r="DA134" s="29"/>
      <c r="DB134" s="29"/>
      <c r="DC134" s="29"/>
      <c r="DD134" s="29"/>
      <c r="DE134" s="29"/>
      <c r="DF134" s="29"/>
      <c r="DG134" s="29"/>
      <c r="DH134" s="29"/>
      <c r="DI134" s="29"/>
      <c r="DK134" s="29"/>
      <c r="DL134" s="29"/>
      <c r="DM134" s="29"/>
    </row>
    <row r="135" spans="1:117" x14ac:dyDescent="0.25">
      <c r="A135" s="48">
        <v>198</v>
      </c>
      <c r="B135" s="58" t="s">
        <v>9</v>
      </c>
      <c r="C135" s="58" t="s">
        <v>10</v>
      </c>
      <c r="D135" s="58">
        <v>0.5</v>
      </c>
      <c r="E135" s="59">
        <v>0.8</v>
      </c>
      <c r="F135" s="59">
        <v>0.35</v>
      </c>
      <c r="G135" s="60">
        <v>3.5999999999999997E-2</v>
      </c>
      <c r="H135" s="58">
        <v>1.615</v>
      </c>
      <c r="I135" s="58">
        <v>3</v>
      </c>
      <c r="J135" s="58">
        <v>1.25</v>
      </c>
      <c r="K135" s="58" t="s">
        <v>8</v>
      </c>
      <c r="L135" s="60">
        <v>9.4600000000000004E-2</v>
      </c>
      <c r="M135" s="60">
        <f t="shared" ref="M135:M178" si="32">1.4*L135</f>
        <v>0.13244</v>
      </c>
      <c r="N135" s="58">
        <v>2.19</v>
      </c>
      <c r="O135" s="58">
        <v>2.5299999999999998</v>
      </c>
      <c r="P135" s="59">
        <f t="shared" si="28"/>
        <v>2.39805</v>
      </c>
      <c r="Q135" s="59">
        <f t="shared" ref="Q135:Q179" si="33">L135/(H135*G135)</f>
        <v>1.6271069831441349</v>
      </c>
      <c r="R135" s="59">
        <f t="shared" ref="R135:R178" si="34">M135/(H135*G135)</f>
        <v>2.2779497764017891</v>
      </c>
      <c r="S135" s="59">
        <f t="shared" ref="S135:S178" si="35">(1/$I135)/((($L135/($B$340/(2*PI())*N135^2))^0.5))</f>
        <v>2.9656634270094444</v>
      </c>
      <c r="T135" s="59">
        <f t="shared" ref="T135:T178" si="36">(1/$I135)/((($L135/($B$340/(2*PI())*O135^2))^0.5))</f>
        <v>3.4260860595131937</v>
      </c>
      <c r="U135" s="59">
        <f t="shared" ref="U135:U178" si="37">(1/$I135)/((($L135/($B$340/(2*PI())*P135^2))^0.5))</f>
        <v>3.2474014525753416</v>
      </c>
      <c r="V135" s="59">
        <v>0.43</v>
      </c>
      <c r="W135" s="30">
        <v>0.99</v>
      </c>
      <c r="X135" s="61" t="s">
        <v>54</v>
      </c>
      <c r="Y135" s="59">
        <f t="shared" ref="Y135:Y198" si="38">O135/N135</f>
        <v>1.1552511415525113</v>
      </c>
      <c r="Z135" s="58">
        <v>2.19</v>
      </c>
      <c r="AA135" s="58"/>
      <c r="AB135" s="58">
        <v>2.5299999999999998</v>
      </c>
      <c r="AC135" s="59"/>
      <c r="AD135" s="59"/>
      <c r="AE135" s="59"/>
      <c r="AF135" s="59"/>
      <c r="AG135" s="59"/>
      <c r="AH135" s="29"/>
      <c r="AI135" s="29"/>
      <c r="AN135" s="31"/>
      <c r="AO135" s="31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G135" s="29"/>
      <c r="BH135" s="29"/>
      <c r="BI135" s="29"/>
      <c r="BJ135" s="29"/>
      <c r="BK135" s="29"/>
      <c r="BL135" s="29"/>
      <c r="BM135" s="29"/>
      <c r="BN135" s="29"/>
      <c r="BO135" s="29"/>
      <c r="BP135" s="29"/>
      <c r="BQ135" s="29"/>
      <c r="BR135" s="29"/>
      <c r="BS135" s="29"/>
      <c r="BT135" s="29"/>
      <c r="BU135" s="29"/>
      <c r="BV135" s="29"/>
      <c r="BW135" s="29"/>
      <c r="BX135" s="29"/>
      <c r="BY135" s="29"/>
      <c r="BZ135" s="29"/>
      <c r="CA135" s="29"/>
      <c r="CB135" s="29"/>
      <c r="CC135" s="29"/>
      <c r="CD135" s="29"/>
      <c r="CE135" s="29"/>
      <c r="CF135" s="29"/>
      <c r="CG135" s="29"/>
      <c r="CH135" s="29"/>
      <c r="CI135" s="29"/>
      <c r="CJ135" s="29"/>
      <c r="CK135" s="29"/>
      <c r="CL135" s="29"/>
      <c r="CM135" s="29"/>
      <c r="CN135" s="29"/>
      <c r="CO135" s="29"/>
      <c r="CP135" s="29"/>
      <c r="CQ135" s="29"/>
      <c r="CR135" s="29"/>
      <c r="CS135" s="29"/>
      <c r="CT135" s="29"/>
      <c r="CU135" s="29"/>
      <c r="CV135" s="29"/>
      <c r="CW135" s="29"/>
      <c r="CX135" s="29"/>
      <c r="CY135" s="29"/>
      <c r="CZ135" s="29"/>
      <c r="DA135" s="29"/>
      <c r="DB135" s="29"/>
      <c r="DC135" s="29"/>
      <c r="DD135" s="29"/>
      <c r="DE135" s="29"/>
      <c r="DF135" s="29"/>
      <c r="DG135" s="29"/>
      <c r="DH135" s="29"/>
      <c r="DI135" s="29"/>
    </row>
    <row r="136" spans="1:117" x14ac:dyDescent="0.25">
      <c r="A136" s="48">
        <v>199</v>
      </c>
      <c r="B136" s="58" t="s">
        <v>9</v>
      </c>
      <c r="C136" s="58" t="s">
        <v>10</v>
      </c>
      <c r="D136" s="58">
        <v>0.5</v>
      </c>
      <c r="E136" s="59">
        <v>0.8</v>
      </c>
      <c r="F136" s="59">
        <v>0.35</v>
      </c>
      <c r="G136" s="60">
        <v>3.5999999999999997E-2</v>
      </c>
      <c r="H136" s="58">
        <v>1.615</v>
      </c>
      <c r="I136" s="58">
        <v>3</v>
      </c>
      <c r="J136" s="58">
        <v>1.25</v>
      </c>
      <c r="K136" s="58" t="s">
        <v>8</v>
      </c>
      <c r="L136" s="60">
        <v>0.10440000000000001</v>
      </c>
      <c r="M136" s="60">
        <f t="shared" si="32"/>
        <v>0.14616000000000001</v>
      </c>
      <c r="N136" s="58">
        <v>2.21</v>
      </c>
      <c r="O136" s="58">
        <v>2.5299999999999998</v>
      </c>
      <c r="P136" s="59">
        <f t="shared" si="28"/>
        <v>2.41995</v>
      </c>
      <c r="Q136" s="59">
        <f t="shared" si="33"/>
        <v>1.7956656346749229</v>
      </c>
      <c r="R136" s="59">
        <f t="shared" si="34"/>
        <v>2.5139318885448918</v>
      </c>
      <c r="S136" s="59">
        <f t="shared" si="35"/>
        <v>2.84882216155914</v>
      </c>
      <c r="T136" s="59">
        <f t="shared" si="36"/>
        <v>3.2613212980744901</v>
      </c>
      <c r="U136" s="59">
        <f t="shared" si="37"/>
        <v>3.1194602669072582</v>
      </c>
      <c r="V136" s="59">
        <v>1.64</v>
      </c>
      <c r="W136" s="30">
        <v>2.5499999999999998</v>
      </c>
      <c r="X136" s="61" t="s">
        <v>54</v>
      </c>
      <c r="Y136" s="59">
        <f t="shared" si="38"/>
        <v>1.1447963800904977</v>
      </c>
      <c r="Z136" s="58">
        <v>2.21</v>
      </c>
      <c r="AA136" s="58"/>
      <c r="AB136" s="58">
        <v>2.5299999999999998</v>
      </c>
      <c r="AC136" s="59"/>
      <c r="AD136" s="59">
        <v>1.64</v>
      </c>
      <c r="AE136" s="59">
        <v>2.5499999999999998</v>
      </c>
      <c r="AF136" s="59">
        <f t="shared" si="30"/>
        <v>3.245313838128316</v>
      </c>
      <c r="AG136" s="59">
        <f t="shared" si="31"/>
        <v>3.3161148283556057</v>
      </c>
      <c r="AH136" s="29"/>
      <c r="AI136" s="29"/>
      <c r="AN136" s="31"/>
      <c r="AO136" s="31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G136" s="29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9"/>
      <c r="BT136" s="29"/>
      <c r="BU136" s="29"/>
      <c r="BV136" s="29"/>
      <c r="BW136" s="29"/>
      <c r="BX136" s="29"/>
      <c r="BY136" s="29"/>
      <c r="BZ136" s="29"/>
      <c r="CA136" s="29"/>
      <c r="CB136" s="29"/>
      <c r="CC136" s="29"/>
      <c r="CD136" s="29"/>
      <c r="CE136" s="29"/>
      <c r="CF136" s="29"/>
      <c r="CG136" s="29"/>
      <c r="CH136" s="29"/>
      <c r="CI136" s="29"/>
      <c r="CJ136" s="29"/>
      <c r="CK136" s="29"/>
      <c r="CL136" s="29"/>
      <c r="CM136" s="29"/>
      <c r="CN136" s="29"/>
      <c r="CO136" s="29"/>
      <c r="CP136" s="29"/>
      <c r="CQ136" s="29"/>
      <c r="CR136" s="29"/>
      <c r="CS136" s="29"/>
      <c r="CT136" s="29"/>
      <c r="CU136" s="29"/>
      <c r="CV136" s="29"/>
      <c r="CW136" s="29"/>
      <c r="CX136" s="29"/>
      <c r="CY136" s="29"/>
      <c r="CZ136" s="29"/>
      <c r="DA136" s="29"/>
      <c r="DB136" s="29"/>
      <c r="DC136" s="29"/>
      <c r="DD136" s="29"/>
      <c r="DE136" s="29"/>
      <c r="DF136" s="29"/>
      <c r="DG136" s="29"/>
      <c r="DH136" s="29"/>
      <c r="DI136" s="29"/>
    </row>
    <row r="137" spans="1:117" x14ac:dyDescent="0.25">
      <c r="A137" s="48">
        <v>200</v>
      </c>
      <c r="B137" s="58" t="s">
        <v>9</v>
      </c>
      <c r="C137" s="58" t="s">
        <v>10</v>
      </c>
      <c r="D137" s="58">
        <v>0.5</v>
      </c>
      <c r="E137" s="59">
        <v>0.8</v>
      </c>
      <c r="F137" s="59">
        <v>0.35</v>
      </c>
      <c r="G137" s="60">
        <v>3.5999999999999997E-2</v>
      </c>
      <c r="H137" s="58">
        <v>1.615</v>
      </c>
      <c r="I137" s="58">
        <v>3</v>
      </c>
      <c r="J137" s="58">
        <v>1.25</v>
      </c>
      <c r="K137" s="58" t="s">
        <v>8</v>
      </c>
      <c r="L137" s="60">
        <v>0.12130000000000001</v>
      </c>
      <c r="M137" s="60">
        <f t="shared" si="32"/>
        <v>0.16982</v>
      </c>
      <c r="N137" s="58">
        <v>2.17</v>
      </c>
      <c r="O137" s="58">
        <v>2.5299999999999998</v>
      </c>
      <c r="P137" s="59">
        <f t="shared" si="28"/>
        <v>2.37615</v>
      </c>
      <c r="Q137" s="59">
        <f t="shared" si="33"/>
        <v>2.0863433092535262</v>
      </c>
      <c r="R137" s="59">
        <f t="shared" si="34"/>
        <v>2.9208806329549364</v>
      </c>
      <c r="S137" s="59">
        <f t="shared" si="35"/>
        <v>2.5950913387733339</v>
      </c>
      <c r="T137" s="59">
        <f t="shared" si="36"/>
        <v>3.0256134041919509</v>
      </c>
      <c r="U137" s="59">
        <f t="shared" si="37"/>
        <v>2.8416250159568008</v>
      </c>
      <c r="V137" s="59">
        <v>3.09</v>
      </c>
      <c r="W137" s="30">
        <v>5.0599999999999996</v>
      </c>
      <c r="X137" s="61" t="s">
        <v>54</v>
      </c>
      <c r="Y137" s="59">
        <f t="shared" si="38"/>
        <v>1.1658986175115207</v>
      </c>
      <c r="Z137" s="58">
        <v>2.17</v>
      </c>
      <c r="AA137" s="58"/>
      <c r="AB137" s="58">
        <v>2.5299999999999998</v>
      </c>
      <c r="AC137" s="59"/>
      <c r="AD137" s="59">
        <v>3.09</v>
      </c>
      <c r="AE137" s="59">
        <v>5.0599999999999996</v>
      </c>
      <c r="AF137" s="59">
        <f t="shared" si="30"/>
        <v>3.3219575429335926</v>
      </c>
      <c r="AG137" s="59">
        <f t="shared" si="31"/>
        <v>3.3594470128598561</v>
      </c>
      <c r="AH137" s="29"/>
      <c r="AI137" s="29"/>
      <c r="AN137" s="31"/>
      <c r="AO137" s="31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9"/>
      <c r="BW137" s="29"/>
      <c r="BX137" s="29"/>
      <c r="BY137" s="29"/>
      <c r="BZ137" s="29"/>
      <c r="CA137" s="29"/>
      <c r="CB137" s="29"/>
      <c r="CC137" s="29"/>
      <c r="CD137" s="29"/>
      <c r="CE137" s="29"/>
      <c r="CF137" s="29"/>
      <c r="CG137" s="29"/>
      <c r="CH137" s="29"/>
      <c r="CI137" s="29"/>
      <c r="CJ137" s="29"/>
      <c r="CK137" s="29"/>
      <c r="CL137" s="29"/>
      <c r="CM137" s="29"/>
      <c r="CN137" s="29"/>
      <c r="CO137" s="29"/>
      <c r="CP137" s="29"/>
      <c r="CQ137" s="29"/>
      <c r="CR137" s="29"/>
      <c r="CS137" s="29"/>
      <c r="CT137" s="29"/>
      <c r="CU137" s="29"/>
      <c r="CV137" s="29"/>
      <c r="CW137" s="29"/>
      <c r="CX137" s="29"/>
      <c r="CY137" s="29"/>
      <c r="CZ137" s="29"/>
      <c r="DA137" s="29"/>
      <c r="DB137" s="29"/>
      <c r="DC137" s="29"/>
      <c r="DD137" s="29"/>
      <c r="DE137" s="29"/>
      <c r="DF137" s="29"/>
      <c r="DG137" s="29"/>
      <c r="DH137" s="29"/>
      <c r="DI137" s="29"/>
    </row>
    <row r="138" spans="1:117" x14ac:dyDescent="0.25">
      <c r="A138" s="48">
        <v>201</v>
      </c>
      <c r="B138" s="58" t="s">
        <v>9</v>
      </c>
      <c r="C138" s="58" t="s">
        <v>10</v>
      </c>
      <c r="D138" s="58">
        <v>0.5</v>
      </c>
      <c r="E138" s="59">
        <v>0.8</v>
      </c>
      <c r="F138" s="59">
        <v>0.35</v>
      </c>
      <c r="G138" s="60">
        <v>3.5999999999999997E-2</v>
      </c>
      <c r="H138" s="58">
        <v>1.615</v>
      </c>
      <c r="I138" s="58">
        <v>3</v>
      </c>
      <c r="J138" s="58">
        <v>1.25</v>
      </c>
      <c r="K138" s="58" t="s">
        <v>8</v>
      </c>
      <c r="L138" s="60">
        <v>0.14360000000000001</v>
      </c>
      <c r="M138" s="60">
        <f t="shared" si="32"/>
        <v>0.20104</v>
      </c>
      <c r="N138" s="58">
        <v>2.17</v>
      </c>
      <c r="O138" s="58">
        <v>2.5299999999999998</v>
      </c>
      <c r="P138" s="59">
        <f t="shared" si="28"/>
        <v>2.37615</v>
      </c>
      <c r="Q138" s="59">
        <f t="shared" si="33"/>
        <v>2.4699002407980739</v>
      </c>
      <c r="R138" s="59">
        <f t="shared" si="34"/>
        <v>3.4578603371173031</v>
      </c>
      <c r="S138" s="59">
        <f t="shared" si="35"/>
        <v>2.3850958057331506</v>
      </c>
      <c r="T138" s="59">
        <f t="shared" si="36"/>
        <v>2.7807799025368061</v>
      </c>
      <c r="U138" s="59">
        <f t="shared" si="37"/>
        <v>2.6116799072777996</v>
      </c>
      <c r="V138" s="59">
        <v>6.01</v>
      </c>
      <c r="W138" s="30">
        <v>8.9600000000000009</v>
      </c>
      <c r="X138" s="61" t="s">
        <v>54</v>
      </c>
      <c r="Y138" s="59">
        <f t="shared" si="38"/>
        <v>1.1658986175115207</v>
      </c>
      <c r="Z138" s="58">
        <v>2.17</v>
      </c>
      <c r="AA138" s="58"/>
      <c r="AB138" s="58">
        <v>2.5299999999999998</v>
      </c>
      <c r="AC138" s="59"/>
      <c r="AD138" s="59">
        <v>6.01</v>
      </c>
      <c r="AE138" s="59">
        <v>8.9600000000000009</v>
      </c>
      <c r="AF138" s="59">
        <f t="shared" si="30"/>
        <v>3.4427423193954243</v>
      </c>
      <c r="AG138" s="59">
        <f t="shared" si="31"/>
        <v>3.5475615241129166</v>
      </c>
      <c r="AH138" s="29"/>
      <c r="AI138" s="29"/>
      <c r="AN138" s="31"/>
      <c r="AO138" s="31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G138" s="29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9"/>
      <c r="BT138" s="29"/>
      <c r="BU138" s="29"/>
      <c r="BV138" s="29"/>
      <c r="BW138" s="29"/>
      <c r="BX138" s="29"/>
      <c r="BY138" s="29"/>
      <c r="BZ138" s="29"/>
      <c r="CA138" s="29"/>
      <c r="CB138" s="29"/>
      <c r="CC138" s="29"/>
      <c r="CD138" s="29"/>
      <c r="CE138" s="29"/>
      <c r="CF138" s="29"/>
      <c r="CG138" s="29"/>
      <c r="CH138" s="29"/>
      <c r="CI138" s="29"/>
      <c r="CJ138" s="29"/>
      <c r="CK138" s="29"/>
      <c r="CL138" s="29"/>
      <c r="CM138" s="29"/>
      <c r="CN138" s="29"/>
      <c r="CO138" s="29"/>
      <c r="CP138" s="29"/>
      <c r="CQ138" s="29"/>
      <c r="CR138" s="29"/>
      <c r="CS138" s="29"/>
      <c r="CT138" s="29"/>
      <c r="CU138" s="29"/>
      <c r="CV138" s="29"/>
      <c r="CW138" s="29"/>
      <c r="CX138" s="29"/>
      <c r="CY138" s="29"/>
      <c r="CZ138" s="29"/>
      <c r="DA138" s="29"/>
      <c r="DB138" s="29"/>
      <c r="DC138" s="29"/>
      <c r="DD138" s="29"/>
      <c r="DE138" s="29"/>
      <c r="DF138" s="29"/>
      <c r="DG138" s="29"/>
      <c r="DH138" s="29"/>
      <c r="DI138" s="29"/>
    </row>
    <row r="139" spans="1:117" x14ac:dyDescent="0.25">
      <c r="A139" s="48">
        <v>202</v>
      </c>
      <c r="B139" s="58" t="s">
        <v>9</v>
      </c>
      <c r="C139" s="58" t="s">
        <v>10</v>
      </c>
      <c r="D139" s="58">
        <v>0.5</v>
      </c>
      <c r="E139" s="59">
        <v>0.8</v>
      </c>
      <c r="F139" s="59">
        <v>0.35</v>
      </c>
      <c r="G139" s="60">
        <v>3.5999999999999997E-2</v>
      </c>
      <c r="H139" s="58">
        <v>1.615</v>
      </c>
      <c r="I139" s="58">
        <v>3</v>
      </c>
      <c r="J139" s="58">
        <v>1.25</v>
      </c>
      <c r="K139" s="58" t="s">
        <v>8</v>
      </c>
      <c r="L139" s="60">
        <v>0.1792</v>
      </c>
      <c r="M139" s="60">
        <f t="shared" si="32"/>
        <v>0.25087999999999999</v>
      </c>
      <c r="N139" s="58">
        <v>2.17</v>
      </c>
      <c r="O139" s="58">
        <v>2.5299999999999998</v>
      </c>
      <c r="P139" s="59">
        <f t="shared" si="28"/>
        <v>2.37615</v>
      </c>
      <c r="Q139" s="59">
        <f t="shared" si="33"/>
        <v>3.0822153422772618</v>
      </c>
      <c r="R139" s="59">
        <f t="shared" si="34"/>
        <v>4.3151014791881668</v>
      </c>
      <c r="S139" s="59">
        <f t="shared" si="35"/>
        <v>2.1350794768719479</v>
      </c>
      <c r="T139" s="59">
        <f t="shared" si="36"/>
        <v>2.4892862103622244</v>
      </c>
      <c r="U139" s="59">
        <f t="shared" si="37"/>
        <v>2.3379120271747831</v>
      </c>
      <c r="V139" s="59">
        <v>12.75</v>
      </c>
      <c r="W139" s="30">
        <v>20.92</v>
      </c>
      <c r="X139" s="61" t="s">
        <v>54</v>
      </c>
      <c r="Y139" s="59">
        <f t="shared" si="38"/>
        <v>1.1658986175115207</v>
      </c>
      <c r="Z139" s="58">
        <v>2.17</v>
      </c>
      <c r="AA139" s="58"/>
      <c r="AB139" s="58">
        <v>2.5299999999999998</v>
      </c>
      <c r="AC139" s="59"/>
      <c r="AD139" s="59">
        <v>12.75</v>
      </c>
      <c r="AE139" s="59"/>
      <c r="AF139" s="59">
        <f t="shared" si="30"/>
        <v>3.6962466245966752</v>
      </c>
      <c r="AG139" s="59"/>
      <c r="AH139" s="29"/>
      <c r="AI139" s="29"/>
      <c r="AN139" s="31"/>
      <c r="AO139" s="31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9"/>
      <c r="BW139" s="29"/>
      <c r="BX139" s="29"/>
      <c r="BY139" s="29"/>
      <c r="BZ139" s="29"/>
      <c r="CA139" s="29"/>
      <c r="CB139" s="29"/>
      <c r="CC139" s="29"/>
      <c r="CD139" s="29"/>
      <c r="CE139" s="29"/>
      <c r="CF139" s="29"/>
      <c r="CG139" s="29"/>
      <c r="CH139" s="29"/>
      <c r="CI139" s="29"/>
      <c r="CJ139" s="29"/>
      <c r="CK139" s="29"/>
      <c r="CL139" s="29"/>
      <c r="CM139" s="29"/>
      <c r="CN139" s="29"/>
      <c r="CO139" s="29"/>
      <c r="CP139" s="29"/>
      <c r="CQ139" s="29"/>
      <c r="CR139" s="29"/>
      <c r="CS139" s="29"/>
      <c r="CT139" s="29"/>
      <c r="CU139" s="29"/>
      <c r="CV139" s="29"/>
      <c r="CW139" s="29"/>
      <c r="CX139" s="29"/>
      <c r="CY139" s="29"/>
      <c r="CZ139" s="29"/>
      <c r="DA139" s="29"/>
      <c r="DB139" s="29"/>
      <c r="DC139" s="29"/>
      <c r="DD139" s="29"/>
      <c r="DE139" s="29"/>
      <c r="DF139" s="29"/>
      <c r="DG139" s="29"/>
      <c r="DH139" s="29"/>
      <c r="DI139" s="29"/>
    </row>
    <row r="140" spans="1:117" x14ac:dyDescent="0.25">
      <c r="A140" s="48">
        <v>203</v>
      </c>
      <c r="B140" s="58" t="s">
        <v>9</v>
      </c>
      <c r="C140" s="58" t="s">
        <v>10</v>
      </c>
      <c r="D140" s="58">
        <v>0.5</v>
      </c>
      <c r="E140" s="59">
        <v>0.8</v>
      </c>
      <c r="F140" s="59">
        <v>0.35</v>
      </c>
      <c r="G140" s="60">
        <v>3.5999999999999997E-2</v>
      </c>
      <c r="H140" s="58">
        <v>1.615</v>
      </c>
      <c r="I140" s="58">
        <v>3</v>
      </c>
      <c r="J140" s="58">
        <v>1.25</v>
      </c>
      <c r="K140" s="58" t="s">
        <v>8</v>
      </c>
      <c r="L140" s="60">
        <v>0.12870000000000001</v>
      </c>
      <c r="M140" s="60">
        <f t="shared" si="32"/>
        <v>0.18018000000000001</v>
      </c>
      <c r="N140" s="58">
        <v>2.98</v>
      </c>
      <c r="O140" s="58">
        <v>3.51</v>
      </c>
      <c r="P140" s="59">
        <f t="shared" si="28"/>
        <v>3.2631000000000001</v>
      </c>
      <c r="Q140" s="59">
        <f t="shared" si="33"/>
        <v>2.2136222910216721</v>
      </c>
      <c r="R140" s="59">
        <f t="shared" si="34"/>
        <v>3.0990712074303408</v>
      </c>
      <c r="S140" s="59">
        <f t="shared" si="35"/>
        <v>3.4597945116975071</v>
      </c>
      <c r="T140" s="59">
        <f t="shared" si="36"/>
        <v>4.0751270926369969</v>
      </c>
      <c r="U140" s="59">
        <f t="shared" si="37"/>
        <v>3.7884749903087709</v>
      </c>
      <c r="V140" s="59">
        <v>3.63</v>
      </c>
      <c r="W140" s="30">
        <v>4.08</v>
      </c>
      <c r="X140" s="61" t="s">
        <v>54</v>
      </c>
      <c r="Y140" s="59">
        <f t="shared" si="38"/>
        <v>1.1778523489932886</v>
      </c>
      <c r="Z140" s="58">
        <v>2.98</v>
      </c>
      <c r="AA140" s="58"/>
      <c r="AB140" s="58">
        <v>3.51</v>
      </c>
      <c r="AC140" s="59"/>
      <c r="AD140" s="59">
        <v>3.63</v>
      </c>
      <c r="AE140" s="59">
        <v>4.08</v>
      </c>
      <c r="AF140" s="59">
        <f t="shared" si="30"/>
        <v>3.4128892424032262</v>
      </c>
      <c r="AG140" s="59">
        <f t="shared" si="31"/>
        <v>3.7212051413656515</v>
      </c>
      <c r="AH140" s="29"/>
      <c r="AI140" s="29"/>
      <c r="AN140" s="31"/>
      <c r="AO140" s="31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9"/>
      <c r="BW140" s="29"/>
      <c r="BX140" s="29"/>
      <c r="BY140" s="29"/>
      <c r="BZ140" s="29"/>
      <c r="CA140" s="29"/>
      <c r="CB140" s="29"/>
      <c r="CC140" s="29"/>
      <c r="CD140" s="29"/>
      <c r="CE140" s="29"/>
      <c r="CF140" s="29"/>
      <c r="CG140" s="29"/>
      <c r="CH140" s="29"/>
      <c r="CI140" s="29"/>
      <c r="CJ140" s="29"/>
      <c r="CK140" s="29"/>
      <c r="CL140" s="29"/>
      <c r="CM140" s="29"/>
      <c r="CN140" s="29"/>
      <c r="CO140" s="29"/>
      <c r="CP140" s="29"/>
      <c r="CQ140" s="29"/>
      <c r="CR140" s="29"/>
      <c r="CS140" s="29"/>
      <c r="CT140" s="29"/>
      <c r="CU140" s="29"/>
      <c r="CV140" s="29"/>
      <c r="CW140" s="29"/>
      <c r="CX140" s="29"/>
      <c r="CY140" s="29"/>
      <c r="CZ140" s="29"/>
      <c r="DA140" s="29"/>
      <c r="DB140" s="29"/>
      <c r="DC140" s="29"/>
      <c r="DD140" s="29"/>
      <c r="DE140" s="29"/>
      <c r="DF140" s="29"/>
      <c r="DG140" s="29"/>
      <c r="DH140" s="29"/>
      <c r="DI140" s="29"/>
    </row>
    <row r="141" spans="1:117" x14ac:dyDescent="0.25">
      <c r="A141" s="48">
        <v>204</v>
      </c>
      <c r="B141" s="58" t="s">
        <v>9</v>
      </c>
      <c r="C141" s="58" t="s">
        <v>10</v>
      </c>
      <c r="D141" s="58">
        <v>0.5</v>
      </c>
      <c r="E141" s="59">
        <v>0.8</v>
      </c>
      <c r="F141" s="59">
        <v>0.35</v>
      </c>
      <c r="G141" s="60">
        <v>3.5999999999999997E-2</v>
      </c>
      <c r="H141" s="58">
        <v>1.615</v>
      </c>
      <c r="I141" s="58">
        <v>3</v>
      </c>
      <c r="J141" s="58">
        <v>1.25</v>
      </c>
      <c r="K141" s="58" t="s">
        <v>8</v>
      </c>
      <c r="L141" s="60">
        <v>0.16309999999999999</v>
      </c>
      <c r="M141" s="60">
        <f t="shared" si="32"/>
        <v>0.22833999999999999</v>
      </c>
      <c r="N141" s="58">
        <v>2.9</v>
      </c>
      <c r="O141" s="58">
        <v>3.51</v>
      </c>
      <c r="P141" s="59">
        <f t="shared" si="28"/>
        <v>3.1755</v>
      </c>
      <c r="Q141" s="59">
        <f t="shared" si="33"/>
        <v>2.8052975576195389</v>
      </c>
      <c r="R141" s="59">
        <f t="shared" si="34"/>
        <v>3.9274165806673547</v>
      </c>
      <c r="S141" s="59">
        <f t="shared" si="35"/>
        <v>2.9908479322675507</v>
      </c>
      <c r="T141" s="59">
        <f t="shared" si="36"/>
        <v>3.6199573249169315</v>
      </c>
      <c r="U141" s="59">
        <f t="shared" si="37"/>
        <v>3.2749784858329676</v>
      </c>
      <c r="V141" s="59">
        <v>10.54</v>
      </c>
      <c r="W141" s="30">
        <v>20.39</v>
      </c>
      <c r="X141" s="61" t="s">
        <v>54</v>
      </c>
      <c r="Y141" s="59">
        <f t="shared" si="38"/>
        <v>1.2103448275862068</v>
      </c>
      <c r="Z141" s="58">
        <v>2.9</v>
      </c>
      <c r="AA141" s="58"/>
      <c r="AB141" s="58">
        <v>3.51</v>
      </c>
      <c r="AC141" s="59"/>
      <c r="AD141" s="59">
        <v>10.54</v>
      </c>
      <c r="AE141" s="59"/>
      <c r="AF141" s="59">
        <f t="shared" si="30"/>
        <v>3.4947073342650583</v>
      </c>
      <c r="AG141" s="59"/>
      <c r="AH141" s="29"/>
      <c r="AI141" s="29"/>
      <c r="AN141" s="31"/>
      <c r="AO141" s="31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G141" s="29"/>
      <c r="BH141" s="29"/>
      <c r="BI141" s="29"/>
      <c r="BJ141" s="29"/>
      <c r="BK141" s="29"/>
      <c r="BL141" s="29"/>
      <c r="BM141" s="29"/>
      <c r="BN141" s="29"/>
      <c r="BO141" s="29"/>
      <c r="BP141" s="29"/>
      <c r="BQ141" s="29"/>
      <c r="BR141" s="29"/>
      <c r="BS141" s="29"/>
      <c r="BT141" s="29"/>
      <c r="BU141" s="29"/>
      <c r="BV141" s="29"/>
      <c r="BW141" s="29"/>
      <c r="BX141" s="29"/>
      <c r="BY141" s="29"/>
      <c r="BZ141" s="29"/>
      <c r="CA141" s="29"/>
      <c r="CB141" s="29"/>
      <c r="CC141" s="29"/>
      <c r="CD141" s="29"/>
      <c r="CE141" s="29"/>
      <c r="CF141" s="29"/>
      <c r="CG141" s="29"/>
      <c r="CH141" s="29"/>
      <c r="CI141" s="29"/>
      <c r="CJ141" s="29"/>
      <c r="CK141" s="29"/>
      <c r="CL141" s="29"/>
      <c r="CM141" s="29"/>
      <c r="CN141" s="29"/>
      <c r="CO141" s="29"/>
      <c r="CP141" s="29"/>
      <c r="CQ141" s="29"/>
      <c r="CR141" s="29"/>
      <c r="CS141" s="29"/>
      <c r="CT141" s="29"/>
      <c r="CU141" s="29"/>
      <c r="CV141" s="29"/>
      <c r="CW141" s="29"/>
      <c r="CX141" s="29"/>
      <c r="CY141" s="29"/>
      <c r="CZ141" s="29"/>
      <c r="DA141" s="29"/>
      <c r="DB141" s="29"/>
      <c r="DC141" s="29"/>
      <c r="DD141" s="29"/>
      <c r="DE141" s="29"/>
      <c r="DF141" s="29"/>
      <c r="DG141" s="29"/>
      <c r="DH141" s="29"/>
      <c r="DI141" s="29"/>
    </row>
    <row r="142" spans="1:117" x14ac:dyDescent="0.25">
      <c r="A142" s="48">
        <v>205</v>
      </c>
      <c r="B142" s="58" t="s">
        <v>9</v>
      </c>
      <c r="C142" s="58" t="s">
        <v>10</v>
      </c>
      <c r="D142" s="58">
        <v>0.5</v>
      </c>
      <c r="E142" s="59">
        <v>0.8</v>
      </c>
      <c r="F142" s="59">
        <v>0.35</v>
      </c>
      <c r="G142" s="60">
        <v>3.5999999999999997E-2</v>
      </c>
      <c r="H142" s="58">
        <v>1.615</v>
      </c>
      <c r="I142" s="58">
        <v>3</v>
      </c>
      <c r="J142" s="58">
        <v>1.25</v>
      </c>
      <c r="K142" s="58" t="s">
        <v>8</v>
      </c>
      <c r="L142" s="60">
        <v>0.14649999999999999</v>
      </c>
      <c r="M142" s="60">
        <f t="shared" si="32"/>
        <v>0.20509999999999998</v>
      </c>
      <c r="N142" s="58">
        <v>2.93</v>
      </c>
      <c r="O142" s="58">
        <v>3.51</v>
      </c>
      <c r="P142" s="59">
        <f t="shared" si="28"/>
        <v>3.2083500000000003</v>
      </c>
      <c r="Q142" s="59">
        <f t="shared" si="33"/>
        <v>2.5197798417612658</v>
      </c>
      <c r="R142" s="59">
        <f t="shared" si="34"/>
        <v>3.5276917784657722</v>
      </c>
      <c r="S142" s="59">
        <f t="shared" si="35"/>
        <v>3.1883950249383659</v>
      </c>
      <c r="T142" s="59">
        <f t="shared" si="36"/>
        <v>3.8195448933561997</v>
      </c>
      <c r="U142" s="59">
        <f t="shared" si="37"/>
        <v>3.4912925523075109</v>
      </c>
      <c r="V142" s="59">
        <v>4.95</v>
      </c>
      <c r="W142" s="30">
        <v>12.75</v>
      </c>
      <c r="X142" s="61" t="s">
        <v>54</v>
      </c>
      <c r="Y142" s="59">
        <f t="shared" si="38"/>
        <v>1.197952218430034</v>
      </c>
      <c r="Z142" s="58">
        <v>2.93</v>
      </c>
      <c r="AA142" s="58"/>
      <c r="AB142" s="58">
        <v>3.51</v>
      </c>
      <c r="AC142" s="59"/>
      <c r="AD142" s="59">
        <v>4.95</v>
      </c>
      <c r="AE142" s="59">
        <v>12.75</v>
      </c>
      <c r="AF142" s="59">
        <f t="shared" si="30"/>
        <v>3.6512498948026413</v>
      </c>
      <c r="AG142" s="59">
        <f t="shared" si="31"/>
        <v>3.3726609620381844</v>
      </c>
      <c r="AH142" s="29"/>
      <c r="AI142" s="29"/>
      <c r="AN142" s="31"/>
      <c r="AO142" s="31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G142" s="29"/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9"/>
      <c r="BT142" s="29"/>
      <c r="BU142" s="29"/>
      <c r="BV142" s="29"/>
      <c r="BW142" s="29"/>
      <c r="BX142" s="29"/>
      <c r="BY142" s="29"/>
      <c r="BZ142" s="29"/>
      <c r="CA142" s="29"/>
      <c r="CB142" s="29"/>
      <c r="CC142" s="29"/>
      <c r="CD142" s="29"/>
      <c r="CE142" s="29"/>
      <c r="CF142" s="29"/>
      <c r="CG142" s="29"/>
      <c r="CH142" s="29"/>
      <c r="CI142" s="29"/>
      <c r="CJ142" s="29"/>
      <c r="CK142" s="29"/>
      <c r="CL142" s="29"/>
      <c r="CM142" s="29"/>
      <c r="CN142" s="29"/>
      <c r="CO142" s="29"/>
      <c r="CP142" s="29"/>
      <c r="CQ142" s="29"/>
      <c r="CR142" s="29"/>
      <c r="CS142" s="29"/>
      <c r="CT142" s="29"/>
      <c r="CU142" s="29"/>
      <c r="CV142" s="29"/>
      <c r="CW142" s="29"/>
      <c r="CX142" s="29"/>
      <c r="CY142" s="29"/>
      <c r="CZ142" s="29"/>
      <c r="DA142" s="29"/>
      <c r="DB142" s="29"/>
      <c r="DC142" s="29"/>
      <c r="DD142" s="29"/>
      <c r="DE142" s="29"/>
      <c r="DF142" s="29"/>
      <c r="DG142" s="29"/>
      <c r="DH142" s="29"/>
      <c r="DI142" s="29"/>
    </row>
    <row r="143" spans="1:117" x14ac:dyDescent="0.25">
      <c r="A143" s="48">
        <v>206</v>
      </c>
      <c r="B143" s="58" t="s">
        <v>9</v>
      </c>
      <c r="C143" s="58" t="s">
        <v>10</v>
      </c>
      <c r="D143" s="58">
        <v>0.5</v>
      </c>
      <c r="E143" s="59">
        <v>0.8</v>
      </c>
      <c r="F143" s="59">
        <v>0.35</v>
      </c>
      <c r="G143" s="60">
        <v>3.5999999999999997E-2</v>
      </c>
      <c r="H143" s="58">
        <v>1.615</v>
      </c>
      <c r="I143" s="58">
        <v>3</v>
      </c>
      <c r="J143" s="58">
        <v>1.25</v>
      </c>
      <c r="K143" s="58" t="s">
        <v>8</v>
      </c>
      <c r="L143" s="60">
        <v>0.1132</v>
      </c>
      <c r="M143" s="60">
        <f t="shared" si="32"/>
        <v>0.15847999999999998</v>
      </c>
      <c r="N143" s="58">
        <v>3</v>
      </c>
      <c r="O143" s="58">
        <v>3.51</v>
      </c>
      <c r="P143" s="59">
        <f t="shared" si="28"/>
        <v>3.2850000000000001</v>
      </c>
      <c r="Q143" s="59">
        <f t="shared" si="33"/>
        <v>1.9470244238046095</v>
      </c>
      <c r="R143" s="59">
        <f t="shared" si="34"/>
        <v>2.7258341933264534</v>
      </c>
      <c r="S143" s="59">
        <f t="shared" si="35"/>
        <v>3.7138243217786155</v>
      </c>
      <c r="T143" s="59">
        <f t="shared" si="36"/>
        <v>4.3451744564809802</v>
      </c>
      <c r="U143" s="59">
        <f t="shared" si="37"/>
        <v>4.0666376323475841</v>
      </c>
      <c r="V143" s="59">
        <v>1.93</v>
      </c>
      <c r="W143" s="30">
        <v>3.07</v>
      </c>
      <c r="X143" s="61" t="s">
        <v>54</v>
      </c>
      <c r="Y143" s="59">
        <f t="shared" si="38"/>
        <v>1.17</v>
      </c>
      <c r="Z143" s="58">
        <v>3</v>
      </c>
      <c r="AA143" s="58"/>
      <c r="AB143" s="58">
        <v>3.51</v>
      </c>
      <c r="AC143" s="59"/>
      <c r="AD143" s="59">
        <v>1.93</v>
      </c>
      <c r="AE143" s="59">
        <v>3.07</v>
      </c>
      <c r="AF143" s="59">
        <f t="shared" si="30"/>
        <v>3.4061199468294876</v>
      </c>
      <c r="AG143" s="59">
        <f t="shared" si="31"/>
        <v>3.4646219282879605</v>
      </c>
      <c r="AH143" s="29"/>
      <c r="AI143" s="29"/>
      <c r="AN143" s="31"/>
      <c r="AO143" s="31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G143" s="29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  <c r="BU143" s="29"/>
      <c r="BV143" s="29"/>
      <c r="BW143" s="29"/>
      <c r="BX143" s="29"/>
      <c r="BY143" s="29"/>
      <c r="BZ143" s="29"/>
      <c r="CA143" s="29"/>
      <c r="CB143" s="29"/>
      <c r="CC143" s="29"/>
      <c r="CD143" s="29"/>
      <c r="CE143" s="29"/>
      <c r="CF143" s="29"/>
      <c r="CG143" s="29"/>
      <c r="CH143" s="29"/>
      <c r="CI143" s="29"/>
      <c r="CJ143" s="29"/>
      <c r="CK143" s="29"/>
      <c r="CL143" s="29"/>
      <c r="CM143" s="29"/>
      <c r="CN143" s="29"/>
      <c r="CO143" s="29"/>
      <c r="CP143" s="29"/>
      <c r="CQ143" s="29"/>
      <c r="CR143" s="29"/>
      <c r="CS143" s="29"/>
      <c r="CT143" s="29"/>
      <c r="CU143" s="29"/>
      <c r="CV143" s="29"/>
      <c r="CW143" s="29"/>
      <c r="CX143" s="29"/>
      <c r="CY143" s="29"/>
      <c r="CZ143" s="29"/>
      <c r="DA143" s="29"/>
      <c r="DB143" s="29"/>
      <c r="DC143" s="29"/>
      <c r="DD143" s="29"/>
      <c r="DE143" s="29"/>
      <c r="DF143" s="29"/>
      <c r="DG143" s="29"/>
      <c r="DH143" s="29"/>
      <c r="DI143" s="29"/>
    </row>
    <row r="144" spans="1:117" x14ac:dyDescent="0.25">
      <c r="A144" s="48">
        <v>207</v>
      </c>
      <c r="B144" s="58" t="s">
        <v>9</v>
      </c>
      <c r="C144" s="58" t="s">
        <v>10</v>
      </c>
      <c r="D144" s="58">
        <v>0.5</v>
      </c>
      <c r="E144" s="59">
        <v>0.8</v>
      </c>
      <c r="F144" s="59">
        <v>0.35</v>
      </c>
      <c r="G144" s="60">
        <v>3.5999999999999997E-2</v>
      </c>
      <c r="H144" s="58">
        <v>1.615</v>
      </c>
      <c r="I144" s="58">
        <v>3</v>
      </c>
      <c r="J144" s="58">
        <v>1.25</v>
      </c>
      <c r="K144" s="58" t="s">
        <v>8</v>
      </c>
      <c r="L144" s="60">
        <v>0.1757</v>
      </c>
      <c r="M144" s="60">
        <f t="shared" si="32"/>
        <v>0.24597999999999998</v>
      </c>
      <c r="N144" s="58">
        <v>2.89</v>
      </c>
      <c r="O144" s="58">
        <v>3.51</v>
      </c>
      <c r="P144" s="59">
        <f t="shared" si="28"/>
        <v>3.1645500000000002</v>
      </c>
      <c r="Q144" s="59">
        <f t="shared" si="33"/>
        <v>3.0220158238734092</v>
      </c>
      <c r="R144" s="59">
        <f t="shared" si="34"/>
        <v>4.2308221534227721</v>
      </c>
      <c r="S144" s="59">
        <f t="shared" si="35"/>
        <v>2.871674930252472</v>
      </c>
      <c r="T144" s="59">
        <f t="shared" si="36"/>
        <v>3.4877436004104414</v>
      </c>
      <c r="U144" s="59">
        <f t="shared" si="37"/>
        <v>3.1444840486264569</v>
      </c>
      <c r="V144" s="59">
        <v>15.76</v>
      </c>
      <c r="W144" s="30">
        <v>28.8</v>
      </c>
      <c r="X144" s="61" t="s">
        <v>54</v>
      </c>
      <c r="Y144" s="59">
        <f t="shared" si="38"/>
        <v>1.2145328719723183</v>
      </c>
      <c r="Z144" s="58">
        <v>2.89</v>
      </c>
      <c r="AA144" s="58"/>
      <c r="AB144" s="58">
        <v>3.51</v>
      </c>
      <c r="AC144" s="59"/>
      <c r="AD144" s="59">
        <v>15.76</v>
      </c>
      <c r="AE144" s="59"/>
      <c r="AF144" s="59">
        <f t="shared" si="30"/>
        <v>3.4736454729614623</v>
      </c>
      <c r="AG144" s="59"/>
      <c r="AH144" s="29"/>
      <c r="AI144" s="29"/>
      <c r="AN144" s="31"/>
      <c r="AO144" s="31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9"/>
      <c r="BW144" s="29"/>
      <c r="BX144" s="29"/>
      <c r="BY144" s="29"/>
      <c r="BZ144" s="29"/>
      <c r="CA144" s="29"/>
      <c r="CB144" s="29"/>
      <c r="CC144" s="29"/>
      <c r="CD144" s="29"/>
      <c r="CE144" s="29"/>
      <c r="CF144" s="29"/>
      <c r="CG144" s="29"/>
      <c r="CH144" s="29"/>
      <c r="CI144" s="29"/>
      <c r="CJ144" s="29"/>
      <c r="CK144" s="29"/>
      <c r="CL144" s="29"/>
      <c r="CM144" s="29"/>
      <c r="CN144" s="29"/>
      <c r="CO144" s="29"/>
      <c r="CP144" s="29"/>
      <c r="CQ144" s="29"/>
      <c r="CR144" s="29"/>
      <c r="CS144" s="29"/>
      <c r="CT144" s="29"/>
      <c r="CU144" s="29"/>
      <c r="CV144" s="29"/>
      <c r="CW144" s="29"/>
      <c r="CX144" s="29"/>
      <c r="CY144" s="29"/>
      <c r="CZ144" s="29"/>
      <c r="DA144" s="29"/>
      <c r="DB144" s="29"/>
      <c r="DC144" s="29"/>
      <c r="DD144" s="29"/>
      <c r="DE144" s="29"/>
      <c r="DF144" s="29"/>
      <c r="DG144" s="29"/>
      <c r="DH144" s="29"/>
      <c r="DI144" s="29"/>
    </row>
    <row r="145" spans="1:113" x14ac:dyDescent="0.25">
      <c r="A145" s="48">
        <v>208</v>
      </c>
      <c r="B145" s="58" t="s">
        <v>9</v>
      </c>
      <c r="C145" s="58" t="s">
        <v>10</v>
      </c>
      <c r="D145" s="58">
        <v>0.5</v>
      </c>
      <c r="E145" s="59">
        <v>0.8</v>
      </c>
      <c r="F145" s="59">
        <v>0.35</v>
      </c>
      <c r="G145" s="60">
        <v>3.5999999999999997E-2</v>
      </c>
      <c r="H145" s="58">
        <v>1.615</v>
      </c>
      <c r="I145" s="58">
        <v>3</v>
      </c>
      <c r="J145" s="58">
        <v>1.25</v>
      </c>
      <c r="K145" s="58" t="s">
        <v>8</v>
      </c>
      <c r="L145" s="60">
        <v>0.152</v>
      </c>
      <c r="M145" s="60">
        <f t="shared" si="32"/>
        <v>0.21279999999999999</v>
      </c>
      <c r="N145" s="58">
        <v>1.33</v>
      </c>
      <c r="O145" s="58">
        <v>1.46</v>
      </c>
      <c r="P145" s="59">
        <f t="shared" si="28"/>
        <v>1.45635</v>
      </c>
      <c r="Q145" s="59">
        <f t="shared" si="33"/>
        <v>2.6143790849673203</v>
      </c>
      <c r="R145" s="59">
        <f t="shared" si="34"/>
        <v>3.6601307189542482</v>
      </c>
      <c r="S145" s="59">
        <f t="shared" si="35"/>
        <v>1.4208661297788776</v>
      </c>
      <c r="T145" s="59">
        <f t="shared" si="36"/>
        <v>1.5597477815617753</v>
      </c>
      <c r="U145" s="59">
        <f t="shared" si="37"/>
        <v>1.5558484121078708</v>
      </c>
      <c r="V145" s="59">
        <v>2.37</v>
      </c>
      <c r="W145" s="30">
        <v>3.63</v>
      </c>
      <c r="X145" s="61" t="s">
        <v>54</v>
      </c>
      <c r="Y145" s="59">
        <f t="shared" si="38"/>
        <v>1.0977443609022555</v>
      </c>
      <c r="Z145" s="58">
        <v>1.33</v>
      </c>
      <c r="AA145" s="58"/>
      <c r="AB145" s="58">
        <v>1.46</v>
      </c>
      <c r="AC145" s="59"/>
      <c r="AD145" s="59">
        <v>2.37</v>
      </c>
      <c r="AE145" s="59">
        <v>3.63</v>
      </c>
      <c r="AF145" s="59">
        <f t="shared" si="30"/>
        <v>4.3895387910617938</v>
      </c>
      <c r="AG145" s="59">
        <f t="shared" si="31"/>
        <v>4.4988277049440786</v>
      </c>
      <c r="AH145" s="29"/>
      <c r="AI145" s="29"/>
      <c r="AN145" s="31"/>
      <c r="AO145" s="31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G145" s="29"/>
      <c r="BH145" s="29"/>
      <c r="BI145" s="29"/>
      <c r="BJ145" s="29"/>
      <c r="BK145" s="29"/>
      <c r="BL145" s="29"/>
      <c r="BM145" s="29"/>
      <c r="BN145" s="29"/>
      <c r="BO145" s="29"/>
      <c r="BP145" s="29"/>
      <c r="BQ145" s="29"/>
      <c r="BR145" s="29"/>
      <c r="BS145" s="29"/>
      <c r="BT145" s="29"/>
      <c r="BU145" s="29"/>
      <c r="BV145" s="29"/>
      <c r="BW145" s="29"/>
      <c r="BX145" s="29"/>
      <c r="BY145" s="29"/>
      <c r="BZ145" s="29"/>
      <c r="CA145" s="29"/>
      <c r="CB145" s="29"/>
      <c r="CC145" s="29"/>
      <c r="CD145" s="29"/>
      <c r="CE145" s="29"/>
      <c r="CF145" s="29"/>
      <c r="CG145" s="29"/>
      <c r="CH145" s="29"/>
      <c r="CI145" s="29"/>
      <c r="CJ145" s="29"/>
      <c r="CK145" s="29"/>
      <c r="CL145" s="29"/>
      <c r="CM145" s="29"/>
      <c r="CN145" s="29"/>
      <c r="CO145" s="29"/>
      <c r="CP145" s="29"/>
      <c r="CQ145" s="29"/>
      <c r="CR145" s="29"/>
      <c r="CS145" s="29"/>
      <c r="CT145" s="29"/>
      <c r="CU145" s="29"/>
      <c r="CV145" s="29"/>
      <c r="CW145" s="29"/>
      <c r="CX145" s="29"/>
      <c r="CY145" s="29"/>
      <c r="CZ145" s="29"/>
      <c r="DA145" s="29"/>
      <c r="DB145" s="29"/>
      <c r="DC145" s="29"/>
      <c r="DD145" s="29"/>
      <c r="DE145" s="29"/>
      <c r="DF145" s="29"/>
      <c r="DG145" s="29"/>
      <c r="DH145" s="29"/>
      <c r="DI145" s="29"/>
    </row>
    <row r="146" spans="1:113" x14ac:dyDescent="0.25">
      <c r="A146" s="48">
        <v>209</v>
      </c>
      <c r="B146" s="58" t="s">
        <v>9</v>
      </c>
      <c r="C146" s="58" t="s">
        <v>10</v>
      </c>
      <c r="D146" s="58">
        <v>0.5</v>
      </c>
      <c r="E146" s="59">
        <v>0.8</v>
      </c>
      <c r="F146" s="59">
        <v>0.35</v>
      </c>
      <c r="G146" s="60">
        <v>3.5999999999999997E-2</v>
      </c>
      <c r="H146" s="58">
        <v>1.615</v>
      </c>
      <c r="I146" s="58">
        <v>3</v>
      </c>
      <c r="J146" s="58">
        <v>1.25</v>
      </c>
      <c r="K146" s="58" t="s">
        <v>8</v>
      </c>
      <c r="L146" s="60">
        <v>0.16919999999999999</v>
      </c>
      <c r="M146" s="60">
        <f t="shared" si="32"/>
        <v>0.23687999999999998</v>
      </c>
      <c r="N146" s="58">
        <v>1.35</v>
      </c>
      <c r="O146" s="58">
        <v>1.45</v>
      </c>
      <c r="P146" s="59">
        <f t="shared" si="28"/>
        <v>1.4782500000000001</v>
      </c>
      <c r="Q146" s="59">
        <f t="shared" si="33"/>
        <v>2.9102167182662537</v>
      </c>
      <c r="R146" s="59">
        <f t="shared" si="34"/>
        <v>4.0743034055727554</v>
      </c>
      <c r="S146" s="59">
        <f t="shared" si="35"/>
        <v>1.3669634544671858</v>
      </c>
      <c r="T146" s="59">
        <f t="shared" si="36"/>
        <v>1.4682200066499402</v>
      </c>
      <c r="U146" s="59">
        <f t="shared" si="37"/>
        <v>1.4968249826415683</v>
      </c>
      <c r="V146" s="59">
        <v>3.02</v>
      </c>
      <c r="W146" s="30">
        <v>5.12</v>
      </c>
      <c r="X146" s="61" t="s">
        <v>54</v>
      </c>
      <c r="Y146" s="59">
        <f t="shared" si="38"/>
        <v>1.074074074074074</v>
      </c>
      <c r="Z146" s="58">
        <v>1.35</v>
      </c>
      <c r="AA146" s="58"/>
      <c r="AB146" s="58">
        <v>1.45</v>
      </c>
      <c r="AC146" s="59"/>
      <c r="AD146" s="59">
        <v>3.02</v>
      </c>
      <c r="AE146" s="59">
        <v>5.12</v>
      </c>
      <c r="AF146" s="59">
        <f t="shared" si="30"/>
        <v>4.65504563287781</v>
      </c>
      <c r="AG146" s="59">
        <f t="shared" si="31"/>
        <v>4.6750199073867735</v>
      </c>
      <c r="AH146" s="29"/>
      <c r="AI146" s="29"/>
      <c r="AN146" s="31"/>
      <c r="AO146" s="31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G146" s="29"/>
      <c r="BH146" s="29"/>
      <c r="BI146" s="29"/>
      <c r="BJ146" s="29"/>
      <c r="BK146" s="29"/>
      <c r="BL146" s="29"/>
      <c r="BM146" s="29"/>
      <c r="BN146" s="29"/>
      <c r="BO146" s="29"/>
      <c r="BP146" s="29"/>
      <c r="BQ146" s="29"/>
      <c r="BR146" s="29"/>
      <c r="BS146" s="29"/>
      <c r="BT146" s="29"/>
      <c r="BU146" s="29"/>
      <c r="BV146" s="29"/>
      <c r="BW146" s="29"/>
      <c r="BX146" s="29"/>
      <c r="BY146" s="29"/>
      <c r="BZ146" s="29"/>
      <c r="CA146" s="29"/>
      <c r="CB146" s="29"/>
      <c r="CC146" s="29"/>
      <c r="CD146" s="29"/>
      <c r="CE146" s="29"/>
      <c r="CF146" s="29"/>
      <c r="CG146" s="29"/>
      <c r="CH146" s="29"/>
      <c r="CI146" s="29"/>
      <c r="CJ146" s="29"/>
      <c r="CK146" s="29"/>
      <c r="CL146" s="29"/>
      <c r="CM146" s="29"/>
      <c r="CN146" s="29"/>
      <c r="CO146" s="29"/>
      <c r="CP146" s="29"/>
      <c r="CQ146" s="29"/>
      <c r="CR146" s="29"/>
      <c r="CS146" s="29"/>
      <c r="CT146" s="29"/>
      <c r="CU146" s="29"/>
      <c r="CV146" s="29"/>
      <c r="CW146" s="29"/>
      <c r="CX146" s="29"/>
      <c r="CY146" s="29"/>
      <c r="CZ146" s="29"/>
      <c r="DA146" s="29"/>
      <c r="DB146" s="29"/>
      <c r="DC146" s="29"/>
      <c r="DD146" s="29"/>
      <c r="DE146" s="29"/>
      <c r="DF146" s="29"/>
      <c r="DG146" s="29"/>
      <c r="DH146" s="29"/>
      <c r="DI146" s="29"/>
    </row>
    <row r="147" spans="1:113" x14ac:dyDescent="0.25">
      <c r="A147" s="48">
        <v>210</v>
      </c>
      <c r="B147" s="58" t="s">
        <v>9</v>
      </c>
      <c r="C147" s="58" t="s">
        <v>10</v>
      </c>
      <c r="D147" s="58">
        <v>0.5</v>
      </c>
      <c r="E147" s="59">
        <v>0.8</v>
      </c>
      <c r="F147" s="59">
        <v>0.35</v>
      </c>
      <c r="G147" s="60">
        <v>3.5999999999999997E-2</v>
      </c>
      <c r="H147" s="58">
        <v>1.615</v>
      </c>
      <c r="I147" s="58">
        <v>3</v>
      </c>
      <c r="J147" s="58">
        <v>1.25</v>
      </c>
      <c r="K147" s="58" t="s">
        <v>8</v>
      </c>
      <c r="L147" s="60">
        <v>0.12790000000000001</v>
      </c>
      <c r="M147" s="60">
        <f t="shared" si="32"/>
        <v>0.17906</v>
      </c>
      <c r="N147" s="58">
        <v>1.33</v>
      </c>
      <c r="O147" s="58">
        <v>1.44</v>
      </c>
      <c r="P147" s="59">
        <f t="shared" si="28"/>
        <v>1.45635</v>
      </c>
      <c r="Q147" s="59">
        <f t="shared" si="33"/>
        <v>2.1998624011007917</v>
      </c>
      <c r="R147" s="59">
        <f t="shared" si="34"/>
        <v>3.0798073615411079</v>
      </c>
      <c r="S147" s="59">
        <f t="shared" si="35"/>
        <v>1.5489581480003447</v>
      </c>
      <c r="T147" s="59">
        <f t="shared" si="36"/>
        <v>1.6770674685116511</v>
      </c>
      <c r="U147" s="59">
        <f t="shared" si="37"/>
        <v>1.6961091720603771</v>
      </c>
      <c r="V147" s="59">
        <v>1.19</v>
      </c>
      <c r="W147" s="30">
        <v>2.04</v>
      </c>
      <c r="X147" s="61" t="s">
        <v>54</v>
      </c>
      <c r="Y147" s="59">
        <f t="shared" si="38"/>
        <v>1.0827067669172932</v>
      </c>
      <c r="Z147" s="58">
        <v>1.33</v>
      </c>
      <c r="AA147" s="58"/>
      <c r="AB147" s="58">
        <v>1.44</v>
      </c>
      <c r="AC147" s="59"/>
      <c r="AD147" s="59">
        <v>1.19</v>
      </c>
      <c r="AE147" s="59">
        <v>2.04</v>
      </c>
      <c r="AF147" s="59">
        <f t="shared" si="30"/>
        <v>4.2392216527493094</v>
      </c>
      <c r="AG147" s="59">
        <f t="shared" si="31"/>
        <v>4.2479716434552026</v>
      </c>
      <c r="AH147" s="29"/>
      <c r="AI147" s="29"/>
      <c r="AN147" s="31"/>
      <c r="AO147" s="31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G147" s="29"/>
      <c r="BH147" s="29"/>
      <c r="BI147" s="29"/>
      <c r="BJ147" s="29"/>
      <c r="BK147" s="29"/>
      <c r="BL147" s="29"/>
      <c r="BM147" s="29"/>
      <c r="BN147" s="29"/>
      <c r="BO147" s="29"/>
      <c r="BP147" s="29"/>
      <c r="BQ147" s="29"/>
      <c r="BR147" s="29"/>
      <c r="BS147" s="29"/>
      <c r="BT147" s="29"/>
      <c r="BU147" s="29"/>
      <c r="BV147" s="29"/>
      <c r="BW147" s="29"/>
      <c r="BX147" s="29"/>
      <c r="BY147" s="29"/>
      <c r="BZ147" s="29"/>
      <c r="CA147" s="29"/>
      <c r="CB147" s="29"/>
      <c r="CC147" s="29"/>
      <c r="CD147" s="29"/>
      <c r="CE147" s="29"/>
      <c r="CF147" s="29"/>
      <c r="CG147" s="29"/>
      <c r="CH147" s="29"/>
      <c r="CI147" s="29"/>
      <c r="CJ147" s="29"/>
      <c r="CK147" s="29"/>
      <c r="CL147" s="29"/>
      <c r="CM147" s="29"/>
      <c r="CN147" s="29"/>
      <c r="CO147" s="29"/>
      <c r="CP147" s="29"/>
      <c r="CQ147" s="29"/>
      <c r="CR147" s="29"/>
      <c r="CS147" s="29"/>
      <c r="CT147" s="29"/>
      <c r="CU147" s="29"/>
      <c r="CV147" s="29"/>
      <c r="CW147" s="29"/>
      <c r="CX147" s="29"/>
      <c r="CY147" s="29"/>
      <c r="CZ147" s="29"/>
      <c r="DA147" s="29"/>
      <c r="DB147" s="29"/>
      <c r="DC147" s="29"/>
      <c r="DD147" s="29"/>
      <c r="DE147" s="29"/>
      <c r="DF147" s="29"/>
      <c r="DG147" s="29"/>
      <c r="DH147" s="29"/>
      <c r="DI147" s="29"/>
    </row>
    <row r="148" spans="1:113" x14ac:dyDescent="0.25">
      <c r="A148" s="48">
        <v>211</v>
      </c>
      <c r="B148" s="58" t="s">
        <v>9</v>
      </c>
      <c r="C148" s="58" t="s">
        <v>10</v>
      </c>
      <c r="D148" s="58">
        <v>0.5</v>
      </c>
      <c r="E148" s="59">
        <v>0.8</v>
      </c>
      <c r="F148" s="59">
        <v>0.35</v>
      </c>
      <c r="G148" s="60">
        <v>3.5999999999999997E-2</v>
      </c>
      <c r="H148" s="58">
        <v>1.615</v>
      </c>
      <c r="I148" s="58">
        <v>3</v>
      </c>
      <c r="J148" s="58">
        <v>1.25</v>
      </c>
      <c r="K148" s="58" t="s">
        <v>8</v>
      </c>
      <c r="L148" s="60">
        <v>0.14680000000000001</v>
      </c>
      <c r="M148" s="60">
        <f t="shared" si="32"/>
        <v>0.20552000000000001</v>
      </c>
      <c r="N148" s="58">
        <v>1.78</v>
      </c>
      <c r="O148" s="58">
        <v>2.06</v>
      </c>
      <c r="P148" s="59">
        <f t="shared" si="28"/>
        <v>1.9491000000000001</v>
      </c>
      <c r="Q148" s="59">
        <f t="shared" si="33"/>
        <v>2.5249398004815964</v>
      </c>
      <c r="R148" s="59">
        <f t="shared" si="34"/>
        <v>3.5349157206742348</v>
      </c>
      <c r="S148" s="59">
        <f t="shared" si="35"/>
        <v>1.9349969700612657</v>
      </c>
      <c r="T148" s="59">
        <f t="shared" si="36"/>
        <v>2.2393785159135993</v>
      </c>
      <c r="U148" s="59">
        <f t="shared" si="37"/>
        <v>2.118821682217086</v>
      </c>
      <c r="V148" s="59">
        <v>3.39</v>
      </c>
      <c r="W148" s="30">
        <v>5.44</v>
      </c>
      <c r="X148" s="61" t="s">
        <v>54</v>
      </c>
      <c r="Y148" s="59">
        <f t="shared" si="38"/>
        <v>1.1573033707865168</v>
      </c>
      <c r="Z148" s="58">
        <v>1.78</v>
      </c>
      <c r="AA148" s="58"/>
      <c r="AB148" s="58">
        <v>2.06</v>
      </c>
      <c r="AC148" s="59"/>
      <c r="AD148" s="59">
        <v>3.39</v>
      </c>
      <c r="AE148" s="59">
        <v>5.44</v>
      </c>
      <c r="AF148" s="59">
        <f t="shared" si="30"/>
        <v>3.9464907435073684</v>
      </c>
      <c r="AG148" s="59">
        <f t="shared" si="31"/>
        <v>4.0072217294209693</v>
      </c>
      <c r="AH148" s="29"/>
      <c r="AI148" s="29"/>
      <c r="AN148" s="31"/>
      <c r="AO148" s="31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G148" s="29"/>
      <c r="BH148" s="29"/>
      <c r="BI148" s="29"/>
      <c r="BJ148" s="29"/>
      <c r="BK148" s="29"/>
      <c r="BL148" s="29"/>
      <c r="BM148" s="29"/>
      <c r="BN148" s="29"/>
      <c r="BO148" s="29"/>
      <c r="BP148" s="29"/>
      <c r="BQ148" s="29"/>
      <c r="BR148" s="29"/>
      <c r="BS148" s="29"/>
      <c r="BT148" s="29"/>
      <c r="BU148" s="29"/>
      <c r="BV148" s="29"/>
      <c r="BW148" s="29"/>
      <c r="BX148" s="29"/>
      <c r="BY148" s="29"/>
      <c r="BZ148" s="29"/>
      <c r="CA148" s="29"/>
      <c r="CB148" s="29"/>
      <c r="CC148" s="29"/>
      <c r="CD148" s="29"/>
      <c r="CE148" s="29"/>
      <c r="CF148" s="29"/>
      <c r="CG148" s="29"/>
      <c r="CH148" s="29"/>
      <c r="CI148" s="29"/>
      <c r="CJ148" s="29"/>
      <c r="CK148" s="29"/>
      <c r="CL148" s="29"/>
      <c r="CM148" s="29"/>
      <c r="CN148" s="29"/>
      <c r="CO148" s="29"/>
      <c r="CP148" s="29"/>
      <c r="CQ148" s="29"/>
      <c r="CR148" s="29"/>
      <c r="CS148" s="29"/>
      <c r="CT148" s="29"/>
      <c r="CU148" s="29"/>
      <c r="CV148" s="29"/>
      <c r="CW148" s="29"/>
      <c r="CX148" s="29"/>
      <c r="CY148" s="29"/>
      <c r="CZ148" s="29"/>
      <c r="DA148" s="29"/>
      <c r="DB148" s="29"/>
      <c r="DC148" s="29"/>
      <c r="DD148" s="29"/>
      <c r="DE148" s="29"/>
      <c r="DF148" s="29"/>
      <c r="DG148" s="29"/>
      <c r="DH148" s="29"/>
      <c r="DI148" s="29"/>
    </row>
    <row r="149" spans="1:113" x14ac:dyDescent="0.25">
      <c r="A149" s="48">
        <v>212</v>
      </c>
      <c r="B149" s="58" t="s">
        <v>9</v>
      </c>
      <c r="C149" s="58" t="s">
        <v>10</v>
      </c>
      <c r="D149" s="58">
        <v>0.5</v>
      </c>
      <c r="E149" s="59">
        <v>0.8</v>
      </c>
      <c r="F149" s="59">
        <v>0.35</v>
      </c>
      <c r="G149" s="60">
        <v>3.5999999999999997E-2</v>
      </c>
      <c r="H149" s="58">
        <v>1.615</v>
      </c>
      <c r="I149" s="58">
        <v>3</v>
      </c>
      <c r="J149" s="58">
        <v>1.25</v>
      </c>
      <c r="K149" s="58" t="s">
        <v>8</v>
      </c>
      <c r="L149" s="60">
        <v>0.17780000000000001</v>
      </c>
      <c r="M149" s="60">
        <f t="shared" si="32"/>
        <v>0.24892</v>
      </c>
      <c r="N149" s="58">
        <v>1.79</v>
      </c>
      <c r="O149" s="58">
        <v>2.04</v>
      </c>
      <c r="P149" s="59">
        <f t="shared" si="28"/>
        <v>1.9600500000000001</v>
      </c>
      <c r="Q149" s="59">
        <f t="shared" si="33"/>
        <v>3.0581355349157211</v>
      </c>
      <c r="R149" s="59">
        <f t="shared" si="34"/>
        <v>4.2813897488820096</v>
      </c>
      <c r="S149" s="59">
        <f t="shared" si="35"/>
        <v>1.7681148326845471</v>
      </c>
      <c r="T149" s="59">
        <f t="shared" si="36"/>
        <v>2.0150582450706569</v>
      </c>
      <c r="U149" s="59">
        <f t="shared" si="37"/>
        <v>1.9360857417895789</v>
      </c>
      <c r="V149" s="59">
        <v>9.3699999999999992</v>
      </c>
      <c r="W149" s="30">
        <v>13.8</v>
      </c>
      <c r="X149" s="61" t="s">
        <v>54</v>
      </c>
      <c r="Y149" s="59">
        <f t="shared" si="38"/>
        <v>1.1396648044692737</v>
      </c>
      <c r="Z149" s="58">
        <v>1.79</v>
      </c>
      <c r="AA149" s="58"/>
      <c r="AB149" s="58">
        <v>2.04</v>
      </c>
      <c r="AC149" s="59"/>
      <c r="AD149" s="59">
        <v>9.3699999999999992</v>
      </c>
      <c r="AE149" s="59">
        <v>13.8</v>
      </c>
      <c r="AF149" s="59">
        <f t="shared" si="30"/>
        <v>3.9003969757027606</v>
      </c>
      <c r="AG149" s="59">
        <f t="shared" si="31"/>
        <v>4.0289607580222313</v>
      </c>
      <c r="AH149" s="29"/>
      <c r="AI149" s="29"/>
      <c r="AN149" s="31"/>
      <c r="AO149" s="31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  <c r="BT149" s="29"/>
      <c r="BU149" s="29"/>
      <c r="BV149" s="29"/>
      <c r="BW149" s="29"/>
      <c r="BX149" s="29"/>
      <c r="BY149" s="29"/>
      <c r="BZ149" s="29"/>
      <c r="CA149" s="29"/>
      <c r="CB149" s="29"/>
      <c r="CC149" s="29"/>
      <c r="CD149" s="29"/>
      <c r="CE149" s="29"/>
      <c r="CF149" s="29"/>
      <c r="CG149" s="29"/>
      <c r="CH149" s="29"/>
      <c r="CI149" s="29"/>
      <c r="CJ149" s="29"/>
      <c r="CK149" s="29"/>
      <c r="CL149" s="29"/>
      <c r="CM149" s="29"/>
      <c r="CN149" s="29"/>
      <c r="CO149" s="29"/>
      <c r="CP149" s="29"/>
      <c r="CQ149" s="29"/>
      <c r="CR149" s="29"/>
      <c r="CS149" s="29"/>
      <c r="CT149" s="29"/>
      <c r="CU149" s="29"/>
      <c r="CV149" s="29"/>
      <c r="CW149" s="29"/>
      <c r="CX149" s="29"/>
      <c r="CY149" s="29"/>
      <c r="CZ149" s="29"/>
      <c r="DA149" s="29"/>
      <c r="DB149" s="29"/>
      <c r="DC149" s="29"/>
      <c r="DD149" s="29"/>
      <c r="DE149" s="29"/>
      <c r="DF149" s="29"/>
      <c r="DG149" s="29"/>
      <c r="DH149" s="29"/>
      <c r="DI149" s="29"/>
    </row>
    <row r="150" spans="1:113" x14ac:dyDescent="0.25">
      <c r="A150" s="48">
        <v>213</v>
      </c>
      <c r="B150" s="58" t="s">
        <v>9</v>
      </c>
      <c r="C150" s="58" t="s">
        <v>10</v>
      </c>
      <c r="D150" s="58">
        <v>0.5</v>
      </c>
      <c r="E150" s="59">
        <v>0.8</v>
      </c>
      <c r="F150" s="59">
        <v>0.35</v>
      </c>
      <c r="G150" s="60">
        <v>3.5999999999999997E-2</v>
      </c>
      <c r="H150" s="58">
        <v>1.615</v>
      </c>
      <c r="I150" s="58">
        <v>3</v>
      </c>
      <c r="J150" s="58">
        <v>1.25</v>
      </c>
      <c r="K150" s="58" t="s">
        <v>8</v>
      </c>
      <c r="L150" s="60">
        <v>0.16200000000000001</v>
      </c>
      <c r="M150" s="60">
        <f t="shared" si="32"/>
        <v>0.2268</v>
      </c>
      <c r="N150" s="58">
        <v>1.79</v>
      </c>
      <c r="O150" s="58">
        <v>2.04</v>
      </c>
      <c r="P150" s="59">
        <f t="shared" si="28"/>
        <v>1.9600500000000001</v>
      </c>
      <c r="Q150" s="59">
        <f t="shared" si="33"/>
        <v>2.7863777089783284</v>
      </c>
      <c r="R150" s="59">
        <f t="shared" si="34"/>
        <v>3.9009287925696596</v>
      </c>
      <c r="S150" s="59">
        <f t="shared" si="35"/>
        <v>1.8523320385781981</v>
      </c>
      <c r="T150" s="59">
        <f t="shared" si="36"/>
        <v>2.1110376305583931</v>
      </c>
      <c r="U150" s="59">
        <f t="shared" si="37"/>
        <v>2.0283035822431268</v>
      </c>
      <c r="V150" s="59">
        <v>7.01</v>
      </c>
      <c r="W150" s="30">
        <v>8.56</v>
      </c>
      <c r="X150" s="61" t="s">
        <v>54</v>
      </c>
      <c r="Y150" s="59">
        <f t="shared" si="38"/>
        <v>1.1396648044692737</v>
      </c>
      <c r="Z150" s="58">
        <v>1.79</v>
      </c>
      <c r="AA150" s="58"/>
      <c r="AB150" s="58">
        <v>2.04</v>
      </c>
      <c r="AC150" s="59"/>
      <c r="AD150" s="59">
        <v>7.01</v>
      </c>
      <c r="AE150" s="59">
        <v>8.56</v>
      </c>
      <c r="AF150" s="59">
        <f t="shared" si="30"/>
        <v>3.7661393353719363</v>
      </c>
      <c r="AG150" s="59">
        <f t="shared" si="31"/>
        <v>4.0388466107993306</v>
      </c>
      <c r="AH150" s="29"/>
      <c r="AI150" s="29"/>
      <c r="AN150" s="31"/>
      <c r="AO150" s="31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G150" s="29"/>
      <c r="BH150" s="29"/>
      <c r="BI150" s="29"/>
      <c r="BJ150" s="29"/>
      <c r="BK150" s="29"/>
      <c r="BL150" s="29"/>
      <c r="BM150" s="29"/>
      <c r="BN150" s="29"/>
      <c r="BO150" s="29"/>
      <c r="BP150" s="29"/>
      <c r="BQ150" s="29"/>
      <c r="BR150" s="29"/>
      <c r="BS150" s="29"/>
      <c r="BT150" s="29"/>
      <c r="BU150" s="29"/>
      <c r="BV150" s="29"/>
      <c r="BW150" s="29"/>
      <c r="BX150" s="29"/>
      <c r="BY150" s="29"/>
      <c r="BZ150" s="29"/>
      <c r="CA150" s="29"/>
      <c r="CB150" s="29"/>
      <c r="CC150" s="29"/>
      <c r="CD150" s="29"/>
      <c r="CE150" s="29"/>
      <c r="CF150" s="29"/>
      <c r="CG150" s="29"/>
      <c r="CH150" s="29"/>
      <c r="CI150" s="29"/>
      <c r="CJ150" s="29"/>
      <c r="CK150" s="29"/>
      <c r="CL150" s="29"/>
      <c r="CM150" s="29"/>
      <c r="CN150" s="29"/>
      <c r="CO150" s="29"/>
      <c r="CP150" s="29"/>
      <c r="CQ150" s="29"/>
      <c r="CR150" s="29"/>
      <c r="CS150" s="29"/>
      <c r="CT150" s="29"/>
      <c r="CU150" s="29"/>
      <c r="CV150" s="29"/>
      <c r="CW150" s="29"/>
      <c r="CX150" s="29"/>
      <c r="CY150" s="29"/>
      <c r="CZ150" s="29"/>
      <c r="DA150" s="29"/>
      <c r="DB150" s="29"/>
      <c r="DC150" s="29"/>
      <c r="DD150" s="29"/>
      <c r="DE150" s="29"/>
      <c r="DF150" s="29"/>
      <c r="DG150" s="29"/>
      <c r="DH150" s="29"/>
      <c r="DI150" s="29"/>
    </row>
    <row r="151" spans="1:113" x14ac:dyDescent="0.25">
      <c r="A151" s="48">
        <v>214</v>
      </c>
      <c r="B151" s="58" t="s">
        <v>9</v>
      </c>
      <c r="C151" s="58" t="s">
        <v>10</v>
      </c>
      <c r="D151" s="58">
        <v>0.5</v>
      </c>
      <c r="E151" s="59">
        <v>0.8</v>
      </c>
      <c r="F151" s="59">
        <v>0.35</v>
      </c>
      <c r="G151" s="60">
        <v>3.5999999999999997E-2</v>
      </c>
      <c r="H151" s="58">
        <v>1.615</v>
      </c>
      <c r="I151" s="58">
        <v>3</v>
      </c>
      <c r="J151" s="58">
        <v>1.25</v>
      </c>
      <c r="K151" s="58" t="s">
        <v>8</v>
      </c>
      <c r="L151" s="60">
        <v>0.1305</v>
      </c>
      <c r="M151" s="60">
        <f t="shared" si="32"/>
        <v>0.1827</v>
      </c>
      <c r="N151" s="58">
        <v>1.77</v>
      </c>
      <c r="O151" s="58">
        <v>2.06</v>
      </c>
      <c r="P151" s="59">
        <f t="shared" si="28"/>
        <v>1.93815</v>
      </c>
      <c r="Q151" s="59">
        <f t="shared" si="33"/>
        <v>2.2445820433436534</v>
      </c>
      <c r="R151" s="59">
        <f t="shared" si="34"/>
        <v>3.1424148606811149</v>
      </c>
      <c r="S151" s="59">
        <f t="shared" si="35"/>
        <v>2.0407571431720912</v>
      </c>
      <c r="T151" s="59">
        <f t="shared" si="36"/>
        <v>2.3751184830138459</v>
      </c>
      <c r="U151" s="59">
        <f t="shared" si="37"/>
        <v>2.2346290717734396</v>
      </c>
      <c r="V151" s="59">
        <v>2.4700000000000002</v>
      </c>
      <c r="W151" s="30">
        <v>4.18</v>
      </c>
      <c r="X151" s="61" t="s">
        <v>54</v>
      </c>
      <c r="Y151" s="59">
        <f t="shared" si="38"/>
        <v>1.1638418079096045</v>
      </c>
      <c r="Z151" s="58">
        <v>1.77</v>
      </c>
      <c r="AA151" s="58"/>
      <c r="AB151" s="58">
        <v>2.06</v>
      </c>
      <c r="AC151" s="59"/>
      <c r="AD151" s="59">
        <v>2.4700000000000002</v>
      </c>
      <c r="AE151" s="59">
        <v>4.18</v>
      </c>
      <c r="AF151" s="59">
        <f t="shared" si="30"/>
        <v>3.7376281636342665</v>
      </c>
      <c r="AG151" s="59">
        <f t="shared" si="31"/>
        <v>3.755020854853325</v>
      </c>
      <c r="AH151" s="29"/>
      <c r="AI151" s="29"/>
      <c r="AN151" s="31"/>
      <c r="AO151" s="31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  <c r="BT151" s="29"/>
      <c r="BU151" s="29"/>
      <c r="BV151" s="29"/>
      <c r="BW151" s="29"/>
      <c r="BX151" s="29"/>
      <c r="BY151" s="29"/>
      <c r="BZ151" s="29"/>
      <c r="CA151" s="29"/>
      <c r="CB151" s="29"/>
      <c r="CC151" s="29"/>
      <c r="CD151" s="29"/>
      <c r="CE151" s="29"/>
      <c r="CF151" s="29"/>
      <c r="CG151" s="29"/>
      <c r="CH151" s="29"/>
      <c r="CI151" s="29"/>
      <c r="CJ151" s="29"/>
      <c r="CK151" s="29"/>
      <c r="CL151" s="29"/>
      <c r="CM151" s="29"/>
      <c r="CN151" s="29"/>
      <c r="CO151" s="29"/>
      <c r="CP151" s="29"/>
      <c r="CQ151" s="29"/>
      <c r="CR151" s="29"/>
      <c r="CS151" s="29"/>
      <c r="CT151" s="29"/>
      <c r="CU151" s="29"/>
      <c r="CV151" s="29"/>
      <c r="CW151" s="29"/>
      <c r="CX151" s="29"/>
      <c r="CY151" s="29"/>
      <c r="CZ151" s="29"/>
      <c r="DA151" s="29"/>
      <c r="DB151" s="29"/>
      <c r="DC151" s="29"/>
      <c r="DD151" s="29"/>
      <c r="DE151" s="29"/>
      <c r="DF151" s="29"/>
      <c r="DG151" s="29"/>
      <c r="DH151" s="29"/>
      <c r="DI151" s="29"/>
    </row>
    <row r="152" spans="1:113" x14ac:dyDescent="0.25">
      <c r="A152" s="48">
        <v>215</v>
      </c>
      <c r="B152" s="58" t="s">
        <v>9</v>
      </c>
      <c r="C152" s="58" t="s">
        <v>10</v>
      </c>
      <c r="D152" s="58">
        <v>0.5</v>
      </c>
      <c r="E152" s="59">
        <v>0.8</v>
      </c>
      <c r="F152" s="59">
        <v>0.35</v>
      </c>
      <c r="G152" s="60">
        <v>3.5999999999999997E-2</v>
      </c>
      <c r="H152" s="58">
        <v>1.615</v>
      </c>
      <c r="I152" s="58">
        <v>3</v>
      </c>
      <c r="J152" s="58">
        <v>1.25</v>
      </c>
      <c r="K152" s="58" t="s">
        <v>8</v>
      </c>
      <c r="L152" s="60">
        <v>0.1062</v>
      </c>
      <c r="M152" s="60">
        <f t="shared" si="32"/>
        <v>0.14868000000000001</v>
      </c>
      <c r="N152" s="58">
        <v>1.77</v>
      </c>
      <c r="O152" s="58">
        <v>2.04</v>
      </c>
      <c r="P152" s="59">
        <f t="shared" si="28"/>
        <v>1.93815</v>
      </c>
      <c r="Q152" s="59">
        <f t="shared" si="33"/>
        <v>1.8266253869969042</v>
      </c>
      <c r="R152" s="59">
        <f t="shared" si="34"/>
        <v>2.5572755417956659</v>
      </c>
      <c r="S152" s="59">
        <f t="shared" si="35"/>
        <v>2.2622173182786609</v>
      </c>
      <c r="T152" s="59">
        <f t="shared" si="36"/>
        <v>2.607301315982185</v>
      </c>
      <c r="U152" s="59">
        <f t="shared" si="37"/>
        <v>2.4771279635151329</v>
      </c>
      <c r="V152" s="59">
        <v>1.47</v>
      </c>
      <c r="W152" s="30">
        <v>1.85</v>
      </c>
      <c r="X152" s="61" t="s">
        <v>54</v>
      </c>
      <c r="Y152" s="59">
        <f t="shared" si="38"/>
        <v>1.152542372881356</v>
      </c>
      <c r="Z152" s="58">
        <v>1.77</v>
      </c>
      <c r="AA152" s="58"/>
      <c r="AB152" s="58">
        <v>2.04</v>
      </c>
      <c r="AC152" s="59"/>
      <c r="AD152" s="59">
        <v>1.47</v>
      </c>
      <c r="AE152" s="59">
        <v>1.85</v>
      </c>
      <c r="AF152" s="59">
        <f t="shared" si="30"/>
        <v>3.3743181065828667</v>
      </c>
      <c r="AG152" s="59">
        <f t="shared" si="31"/>
        <v>3.5968909330980043</v>
      </c>
      <c r="AH152" s="29"/>
      <c r="AI152" s="29"/>
      <c r="AN152" s="31"/>
      <c r="AO152" s="31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G152" s="29"/>
      <c r="BH152" s="29"/>
      <c r="BI152" s="29"/>
      <c r="BJ152" s="29"/>
      <c r="BK152" s="29"/>
      <c r="BL152" s="29"/>
      <c r="BM152" s="29"/>
      <c r="BN152" s="29"/>
      <c r="BO152" s="29"/>
      <c r="BP152" s="29"/>
      <c r="BQ152" s="29"/>
      <c r="BR152" s="29"/>
      <c r="BS152" s="29"/>
      <c r="BT152" s="29"/>
      <c r="BU152" s="29"/>
      <c r="BV152" s="29"/>
      <c r="BW152" s="29"/>
      <c r="BX152" s="29"/>
      <c r="BY152" s="29"/>
      <c r="BZ152" s="29"/>
      <c r="CA152" s="29"/>
      <c r="CB152" s="29"/>
      <c r="CC152" s="29"/>
      <c r="CD152" s="29"/>
      <c r="CE152" s="29"/>
      <c r="CF152" s="29"/>
      <c r="CG152" s="29"/>
      <c r="CH152" s="29"/>
      <c r="CI152" s="29"/>
      <c r="CJ152" s="29"/>
      <c r="CK152" s="29"/>
      <c r="CL152" s="29"/>
      <c r="CM152" s="29"/>
      <c r="CN152" s="29"/>
      <c r="CO152" s="29"/>
      <c r="CP152" s="29"/>
      <c r="CQ152" s="29"/>
      <c r="CR152" s="29"/>
      <c r="CS152" s="29"/>
      <c r="CT152" s="29"/>
      <c r="CU152" s="29"/>
      <c r="CV152" s="29"/>
      <c r="CW152" s="29"/>
      <c r="CX152" s="29"/>
      <c r="CY152" s="29"/>
      <c r="CZ152" s="29"/>
      <c r="DA152" s="29"/>
      <c r="DB152" s="29"/>
      <c r="DC152" s="29"/>
      <c r="DD152" s="29"/>
      <c r="DE152" s="29"/>
      <c r="DF152" s="29"/>
      <c r="DG152" s="29"/>
      <c r="DH152" s="29"/>
      <c r="DI152" s="29"/>
    </row>
    <row r="153" spans="1:113" x14ac:dyDescent="0.25">
      <c r="A153" s="49">
        <v>216</v>
      </c>
      <c r="B153" s="37" t="s">
        <v>9</v>
      </c>
      <c r="C153" s="37" t="s">
        <v>10</v>
      </c>
      <c r="D153" s="37">
        <v>0.5</v>
      </c>
      <c r="E153" s="33">
        <v>0.8</v>
      </c>
      <c r="F153" s="33">
        <v>0.35</v>
      </c>
      <c r="G153" s="50">
        <v>3.5999999999999997E-2</v>
      </c>
      <c r="H153" s="37">
        <v>1.615</v>
      </c>
      <c r="I153" s="37">
        <v>3</v>
      </c>
      <c r="J153" s="37">
        <v>1.25</v>
      </c>
      <c r="K153" s="37" t="s">
        <v>8</v>
      </c>
      <c r="L153" s="50">
        <v>0.18559999999999999</v>
      </c>
      <c r="M153" s="50">
        <f t="shared" si="32"/>
        <v>0.25983999999999996</v>
      </c>
      <c r="N153" s="37">
        <v>1.77</v>
      </c>
      <c r="O153" s="37">
        <v>2.04</v>
      </c>
      <c r="P153" s="33">
        <f t="shared" si="28"/>
        <v>1.93815</v>
      </c>
      <c r="Q153" s="33">
        <f t="shared" si="33"/>
        <v>3.1922944616443067</v>
      </c>
      <c r="R153" s="33">
        <f t="shared" si="34"/>
        <v>4.4692122463020292</v>
      </c>
      <c r="S153" s="33">
        <f t="shared" si="35"/>
        <v>1.7112268866378999</v>
      </c>
      <c r="T153" s="33">
        <f t="shared" si="36"/>
        <v>1.9722614964640204</v>
      </c>
      <c r="U153" s="33">
        <f t="shared" si="37"/>
        <v>1.8737934408685002</v>
      </c>
      <c r="V153" s="33">
        <v>12.19</v>
      </c>
      <c r="W153" s="32">
        <v>18.309999999999999</v>
      </c>
      <c r="X153" s="72" t="s">
        <v>54</v>
      </c>
      <c r="Y153" s="33">
        <f t="shared" si="38"/>
        <v>1.152542372881356</v>
      </c>
      <c r="Z153" s="37">
        <v>1.77</v>
      </c>
      <c r="AA153" s="37"/>
      <c r="AB153" s="37">
        <v>2.04</v>
      </c>
      <c r="AC153" s="33"/>
      <c r="AD153" s="33">
        <v>12.19</v>
      </c>
      <c r="AE153" s="33"/>
      <c r="AF153" s="33">
        <f t="shared" si="30"/>
        <v>3.8627998273727169</v>
      </c>
      <c r="AG153" s="33"/>
      <c r="AH153" s="29"/>
      <c r="AI153" s="29"/>
      <c r="AN153" s="31"/>
      <c r="AO153" s="31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G153" s="29"/>
      <c r="BH153" s="29"/>
      <c r="BI153" s="29"/>
      <c r="BJ153" s="29"/>
      <c r="BK153" s="29"/>
      <c r="BL153" s="29"/>
      <c r="BM153" s="29"/>
      <c r="BN153" s="29"/>
      <c r="BO153" s="29"/>
      <c r="BP153" s="29"/>
      <c r="BQ153" s="29"/>
      <c r="BR153" s="29"/>
      <c r="BS153" s="29"/>
      <c r="BT153" s="29"/>
      <c r="BU153" s="29"/>
      <c r="BV153" s="29"/>
      <c r="BW153" s="29"/>
      <c r="BX153" s="29"/>
      <c r="BY153" s="29"/>
      <c r="BZ153" s="29"/>
      <c r="CA153" s="29"/>
      <c r="CB153" s="29"/>
      <c r="CC153" s="29"/>
      <c r="CD153" s="29"/>
      <c r="CE153" s="29"/>
      <c r="CF153" s="29"/>
      <c r="CG153" s="29"/>
      <c r="CH153" s="29"/>
      <c r="CI153" s="29"/>
      <c r="CJ153" s="29"/>
      <c r="CK153" s="29"/>
      <c r="CL153" s="29"/>
      <c r="CM153" s="29"/>
      <c r="CN153" s="29"/>
      <c r="CO153" s="29"/>
      <c r="CP153" s="29"/>
      <c r="CQ153" s="29"/>
      <c r="CR153" s="29"/>
      <c r="CS153" s="29"/>
      <c r="CT153" s="29"/>
      <c r="CU153" s="29"/>
      <c r="CV153" s="29"/>
      <c r="CW153" s="29"/>
      <c r="CX153" s="29"/>
      <c r="CY153" s="29"/>
      <c r="CZ153" s="29"/>
      <c r="DA153" s="29"/>
      <c r="DB153" s="29"/>
      <c r="DC153" s="29"/>
      <c r="DD153" s="29"/>
      <c r="DE153" s="29"/>
      <c r="DF153" s="29"/>
      <c r="DG153" s="29"/>
      <c r="DH153" s="29"/>
      <c r="DI153" s="29"/>
    </row>
    <row r="154" spans="1:113" x14ac:dyDescent="0.25">
      <c r="A154" s="48">
        <v>217</v>
      </c>
      <c r="B154" s="58" t="s">
        <v>9</v>
      </c>
      <c r="C154" s="58" t="s">
        <v>10</v>
      </c>
      <c r="D154" s="58">
        <v>0.5</v>
      </c>
      <c r="E154" s="59">
        <v>0.8</v>
      </c>
      <c r="F154" s="59">
        <v>0.35</v>
      </c>
      <c r="G154" s="60">
        <v>3.5999999999999997E-2</v>
      </c>
      <c r="H154" s="58">
        <v>1.615</v>
      </c>
      <c r="I154" s="58">
        <v>2</v>
      </c>
      <c r="J154" s="58">
        <v>1.25</v>
      </c>
      <c r="K154" s="58" t="s">
        <v>8</v>
      </c>
      <c r="L154" s="60">
        <v>8.9700000000000002E-2</v>
      </c>
      <c r="M154" s="60">
        <f t="shared" si="32"/>
        <v>0.12558</v>
      </c>
      <c r="N154" s="58">
        <v>1.7</v>
      </c>
      <c r="O154" s="58">
        <v>1.95</v>
      </c>
      <c r="P154" s="59">
        <f t="shared" si="28"/>
        <v>1.8614999999999999</v>
      </c>
      <c r="Q154" s="59">
        <f t="shared" si="33"/>
        <v>1.5428276573787412</v>
      </c>
      <c r="R154" s="59">
        <f t="shared" si="34"/>
        <v>2.1599587203302373</v>
      </c>
      <c r="S154" s="59">
        <f t="shared" si="35"/>
        <v>3.5462330557173898</v>
      </c>
      <c r="T154" s="59">
        <f t="shared" si="36"/>
        <v>4.0677379168523</v>
      </c>
      <c r="U154" s="59">
        <f t="shared" si="37"/>
        <v>3.8831251960105417</v>
      </c>
      <c r="V154" s="59">
        <v>1.36</v>
      </c>
      <c r="W154" s="30">
        <v>2.0499999999999998</v>
      </c>
      <c r="X154" s="61" t="s">
        <v>54</v>
      </c>
      <c r="Y154" s="59">
        <f t="shared" si="38"/>
        <v>1.1470588235294117</v>
      </c>
      <c r="Z154" s="58">
        <v>1.7</v>
      </c>
      <c r="AA154" s="58"/>
      <c r="AB154" s="58">
        <v>1.95</v>
      </c>
      <c r="AC154" s="59"/>
      <c r="AD154" s="59">
        <v>1.36</v>
      </c>
      <c r="AE154" s="59">
        <v>2.0499999999999998</v>
      </c>
      <c r="AF154" s="59">
        <f t="shared" si="30"/>
        <v>2.8947404773661591</v>
      </c>
      <c r="AG154" s="59">
        <f t="shared" si="31"/>
        <v>2.9763141485517535</v>
      </c>
      <c r="AH154" s="29"/>
      <c r="AI154" s="29"/>
      <c r="AN154" s="31"/>
      <c r="AO154" s="31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G154" s="29"/>
      <c r="BH154" s="29"/>
      <c r="BI154" s="29"/>
      <c r="BJ154" s="29"/>
      <c r="BK154" s="29"/>
      <c r="BL154" s="29"/>
      <c r="BM154" s="29"/>
      <c r="BN154" s="29"/>
      <c r="BO154" s="29"/>
      <c r="BP154" s="29"/>
      <c r="BQ154" s="29"/>
      <c r="BR154" s="29"/>
      <c r="BS154" s="29"/>
      <c r="BT154" s="29"/>
      <c r="BU154" s="29"/>
      <c r="BV154" s="29"/>
      <c r="BW154" s="29"/>
      <c r="BX154" s="29"/>
      <c r="BY154" s="29"/>
      <c r="BZ154" s="29"/>
      <c r="CA154" s="29"/>
      <c r="CB154" s="29"/>
      <c r="CC154" s="29"/>
      <c r="CD154" s="29"/>
      <c r="CE154" s="29"/>
      <c r="CF154" s="29"/>
      <c r="CG154" s="29"/>
      <c r="CH154" s="29"/>
      <c r="CI154" s="29"/>
      <c r="CJ154" s="29"/>
      <c r="CK154" s="29"/>
      <c r="CL154" s="29"/>
      <c r="CM154" s="29"/>
      <c r="CN154" s="29"/>
      <c r="CO154" s="29"/>
      <c r="CP154" s="29"/>
      <c r="CQ154" s="29"/>
      <c r="CR154" s="29"/>
      <c r="CS154" s="29"/>
      <c r="CT154" s="29"/>
      <c r="CU154" s="29"/>
      <c r="CV154" s="29"/>
      <c r="CW154" s="29"/>
      <c r="CX154" s="29"/>
      <c r="CY154" s="29"/>
      <c r="CZ154" s="29"/>
      <c r="DA154" s="29"/>
      <c r="DB154" s="29"/>
      <c r="DC154" s="29"/>
      <c r="DD154" s="29"/>
      <c r="DE154" s="29"/>
      <c r="DF154" s="29"/>
      <c r="DG154" s="29"/>
      <c r="DH154" s="29"/>
      <c r="DI154" s="29"/>
    </row>
    <row r="155" spans="1:113" x14ac:dyDescent="0.25">
      <c r="A155" s="48">
        <v>218</v>
      </c>
      <c r="B155" s="58" t="s">
        <v>9</v>
      </c>
      <c r="C155" s="58" t="s">
        <v>10</v>
      </c>
      <c r="D155" s="58">
        <v>0.5</v>
      </c>
      <c r="E155" s="59">
        <v>0.8</v>
      </c>
      <c r="F155" s="59">
        <v>0.35</v>
      </c>
      <c r="G155" s="60">
        <v>3.5999999999999997E-2</v>
      </c>
      <c r="H155" s="58">
        <v>1.615</v>
      </c>
      <c r="I155" s="58">
        <v>2</v>
      </c>
      <c r="J155" s="58">
        <v>1.25</v>
      </c>
      <c r="K155" s="58" t="s">
        <v>8</v>
      </c>
      <c r="L155" s="60">
        <v>0.1028</v>
      </c>
      <c r="M155" s="60">
        <f t="shared" si="32"/>
        <v>0.14391999999999999</v>
      </c>
      <c r="N155" s="58">
        <v>1.69</v>
      </c>
      <c r="O155" s="58">
        <v>1.94</v>
      </c>
      <c r="P155" s="59">
        <f t="shared" si="28"/>
        <v>1.8505499999999999</v>
      </c>
      <c r="Q155" s="59">
        <f t="shared" si="33"/>
        <v>1.7681458548331614</v>
      </c>
      <c r="R155" s="59">
        <f t="shared" si="34"/>
        <v>2.475404196766426</v>
      </c>
      <c r="S155" s="59">
        <f t="shared" si="35"/>
        <v>3.2930985001918409</v>
      </c>
      <c r="T155" s="59">
        <f t="shared" si="36"/>
        <v>3.7802432487409301</v>
      </c>
      <c r="U155" s="59">
        <f t="shared" si="37"/>
        <v>3.6059428577100663</v>
      </c>
      <c r="V155" s="59">
        <v>3.83</v>
      </c>
      <c r="W155" s="30">
        <v>4.2</v>
      </c>
      <c r="X155" s="61" t="s">
        <v>54</v>
      </c>
      <c r="Y155" s="59">
        <f t="shared" si="38"/>
        <v>1.1479289940828403</v>
      </c>
      <c r="Z155" s="58">
        <v>1.69</v>
      </c>
      <c r="AA155" s="58"/>
      <c r="AB155" s="58">
        <v>1.94</v>
      </c>
      <c r="AC155" s="59"/>
      <c r="AD155" s="59">
        <v>3.83</v>
      </c>
      <c r="AE155" s="59">
        <v>4.2</v>
      </c>
      <c r="AF155" s="59">
        <f t="shared" si="30"/>
        <v>2.6969837667854777</v>
      </c>
      <c r="AG155" s="59">
        <f t="shared" si="31"/>
        <v>2.9551556106721208</v>
      </c>
      <c r="AH155" s="29"/>
      <c r="AI155" s="29"/>
      <c r="AN155" s="31"/>
      <c r="AO155" s="31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G155" s="29"/>
      <c r="BH155" s="29"/>
      <c r="BI155" s="29"/>
      <c r="BJ155" s="29"/>
      <c r="BK155" s="29"/>
      <c r="BL155" s="29"/>
      <c r="BM155" s="29"/>
      <c r="BN155" s="29"/>
      <c r="BO155" s="29"/>
      <c r="BP155" s="29"/>
      <c r="BQ155" s="29"/>
      <c r="BR155" s="29"/>
      <c r="BS155" s="29"/>
      <c r="BT155" s="29"/>
      <c r="BU155" s="29"/>
      <c r="BV155" s="29"/>
      <c r="BW155" s="29"/>
      <c r="BX155" s="29"/>
      <c r="BY155" s="29"/>
      <c r="BZ155" s="29"/>
      <c r="CA155" s="29"/>
      <c r="CB155" s="29"/>
      <c r="CC155" s="29"/>
      <c r="CD155" s="29"/>
      <c r="CE155" s="29"/>
      <c r="CF155" s="29"/>
      <c r="CG155" s="29"/>
      <c r="CH155" s="29"/>
      <c r="CI155" s="29"/>
      <c r="CJ155" s="29"/>
      <c r="CK155" s="29"/>
      <c r="CL155" s="29"/>
      <c r="CM155" s="29"/>
      <c r="CN155" s="29"/>
      <c r="CO155" s="29"/>
      <c r="CP155" s="29"/>
      <c r="CQ155" s="29"/>
      <c r="CR155" s="29"/>
      <c r="CS155" s="29"/>
      <c r="CT155" s="29"/>
      <c r="CU155" s="29"/>
      <c r="CV155" s="29"/>
      <c r="CW155" s="29"/>
      <c r="CX155" s="29"/>
      <c r="CY155" s="29"/>
      <c r="CZ155" s="29"/>
      <c r="DA155" s="29"/>
      <c r="DB155" s="29"/>
      <c r="DC155" s="29"/>
      <c r="DD155" s="29"/>
      <c r="DE155" s="29"/>
      <c r="DF155" s="29"/>
      <c r="DG155" s="29"/>
      <c r="DH155" s="29"/>
      <c r="DI155" s="29"/>
    </row>
    <row r="156" spans="1:113" x14ac:dyDescent="0.25">
      <c r="A156" s="48">
        <v>219</v>
      </c>
      <c r="B156" s="58" t="s">
        <v>9</v>
      </c>
      <c r="C156" s="58" t="s">
        <v>10</v>
      </c>
      <c r="D156" s="58">
        <v>0.5</v>
      </c>
      <c r="E156" s="59">
        <v>0.8</v>
      </c>
      <c r="F156" s="59">
        <v>0.35</v>
      </c>
      <c r="G156" s="60">
        <v>3.5999999999999997E-2</v>
      </c>
      <c r="H156" s="58">
        <v>1.615</v>
      </c>
      <c r="I156" s="58">
        <v>2</v>
      </c>
      <c r="J156" s="58">
        <v>1.25</v>
      </c>
      <c r="K156" s="58" t="s">
        <v>8</v>
      </c>
      <c r="L156" s="60">
        <v>0.1152</v>
      </c>
      <c r="M156" s="60">
        <f t="shared" si="32"/>
        <v>0.16127999999999998</v>
      </c>
      <c r="N156" s="58">
        <v>1.7</v>
      </c>
      <c r="O156" s="58">
        <v>1.94</v>
      </c>
      <c r="P156" s="59">
        <f t="shared" si="28"/>
        <v>1.8614999999999999</v>
      </c>
      <c r="Q156" s="59">
        <f t="shared" si="33"/>
        <v>1.9814241486068112</v>
      </c>
      <c r="R156" s="59">
        <f t="shared" si="34"/>
        <v>2.7739938080495352</v>
      </c>
      <c r="S156" s="59">
        <f t="shared" si="35"/>
        <v>3.1292283463544979</v>
      </c>
      <c r="T156" s="59">
        <f t="shared" si="36"/>
        <v>3.5710017599574861</v>
      </c>
      <c r="U156" s="59">
        <f t="shared" si="37"/>
        <v>3.4265050392581751</v>
      </c>
      <c r="V156" s="59">
        <v>5.32</v>
      </c>
      <c r="W156" s="30">
        <v>6.74</v>
      </c>
      <c r="X156" s="61" t="s">
        <v>54</v>
      </c>
      <c r="Y156" s="59">
        <f t="shared" si="38"/>
        <v>1.1411764705882352</v>
      </c>
      <c r="Z156" s="58">
        <v>1.7</v>
      </c>
      <c r="AA156" s="58"/>
      <c r="AB156" s="58">
        <v>1.94</v>
      </c>
      <c r="AC156" s="59"/>
      <c r="AD156" s="59">
        <v>5.32</v>
      </c>
      <c r="AE156" s="59">
        <v>6.74</v>
      </c>
      <c r="AF156" s="59">
        <f t="shared" ref="AF156:AF210" si="39">Q156/(AD156/1000^0.5)^0.2</f>
        <v>2.8300566251971691</v>
      </c>
      <c r="AG156" s="59">
        <f t="shared" si="31"/>
        <v>3.0127118648093134</v>
      </c>
      <c r="AH156" s="29"/>
      <c r="AI156" s="29"/>
      <c r="AN156" s="31"/>
      <c r="AO156" s="31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G156" s="29"/>
      <c r="BH156" s="29"/>
      <c r="BI156" s="29"/>
      <c r="BJ156" s="29"/>
      <c r="BK156" s="29"/>
      <c r="BL156" s="29"/>
      <c r="BM156" s="29"/>
      <c r="BN156" s="29"/>
      <c r="BO156" s="29"/>
      <c r="BP156" s="29"/>
      <c r="BQ156" s="29"/>
      <c r="BR156" s="29"/>
      <c r="BS156" s="29"/>
      <c r="BT156" s="29"/>
      <c r="BU156" s="29"/>
      <c r="BV156" s="29"/>
      <c r="BW156" s="29"/>
      <c r="BX156" s="29"/>
      <c r="BY156" s="29"/>
      <c r="BZ156" s="29"/>
      <c r="CA156" s="29"/>
      <c r="CB156" s="29"/>
      <c r="CC156" s="29"/>
      <c r="CD156" s="29"/>
      <c r="CE156" s="29"/>
      <c r="CF156" s="29"/>
      <c r="CG156" s="29"/>
      <c r="CH156" s="29"/>
      <c r="CI156" s="29"/>
      <c r="CJ156" s="29"/>
      <c r="CK156" s="29"/>
      <c r="CL156" s="29"/>
      <c r="CM156" s="29"/>
      <c r="CN156" s="29"/>
      <c r="CO156" s="29"/>
      <c r="CP156" s="29"/>
      <c r="CQ156" s="29"/>
      <c r="CR156" s="29"/>
      <c r="CS156" s="29"/>
      <c r="CT156" s="29"/>
      <c r="CU156" s="29"/>
      <c r="CV156" s="29"/>
      <c r="CW156" s="29"/>
      <c r="CX156" s="29"/>
      <c r="CY156" s="29"/>
      <c r="CZ156" s="29"/>
      <c r="DA156" s="29"/>
      <c r="DB156" s="29"/>
      <c r="DC156" s="29"/>
      <c r="DD156" s="29"/>
      <c r="DE156" s="29"/>
      <c r="DF156" s="29"/>
      <c r="DG156" s="29"/>
      <c r="DH156" s="29"/>
      <c r="DI156" s="29"/>
    </row>
    <row r="157" spans="1:113" x14ac:dyDescent="0.25">
      <c r="A157" s="48">
        <v>220</v>
      </c>
      <c r="B157" s="58" t="s">
        <v>9</v>
      </c>
      <c r="C157" s="58" t="s">
        <v>10</v>
      </c>
      <c r="D157" s="58">
        <v>0.5</v>
      </c>
      <c r="E157" s="59">
        <v>0.8</v>
      </c>
      <c r="F157" s="59">
        <v>0.35</v>
      </c>
      <c r="G157" s="60">
        <v>3.5999999999999997E-2</v>
      </c>
      <c r="H157" s="58">
        <v>1.615</v>
      </c>
      <c r="I157" s="58">
        <v>2</v>
      </c>
      <c r="J157" s="58">
        <v>1.25</v>
      </c>
      <c r="K157" s="58" t="s">
        <v>8</v>
      </c>
      <c r="L157" s="60">
        <v>0.1381</v>
      </c>
      <c r="M157" s="60">
        <f t="shared" si="32"/>
        <v>0.19333999999999998</v>
      </c>
      <c r="N157" s="58">
        <v>1.69</v>
      </c>
      <c r="O157" s="58">
        <v>1.95</v>
      </c>
      <c r="P157" s="59">
        <f t="shared" si="28"/>
        <v>1.8505499999999999</v>
      </c>
      <c r="Q157" s="59">
        <f t="shared" si="33"/>
        <v>2.3753009975920194</v>
      </c>
      <c r="R157" s="59">
        <f t="shared" si="34"/>
        <v>3.3254213966288271</v>
      </c>
      <c r="S157" s="59">
        <f t="shared" si="35"/>
        <v>2.8412172265345776</v>
      </c>
      <c r="T157" s="59">
        <f t="shared" si="36"/>
        <v>3.2783275690783591</v>
      </c>
      <c r="U157" s="59">
        <f t="shared" si="37"/>
        <v>3.1111328630553632</v>
      </c>
      <c r="V157" s="59">
        <v>9.27</v>
      </c>
      <c r="W157" s="30">
        <v>15.35</v>
      </c>
      <c r="X157" s="61" t="s">
        <v>54</v>
      </c>
      <c r="Y157" s="59">
        <f t="shared" si="38"/>
        <v>1.153846153846154</v>
      </c>
      <c r="Z157" s="58">
        <v>1.69</v>
      </c>
      <c r="AA157" s="58"/>
      <c r="AB157" s="58">
        <v>1.95</v>
      </c>
      <c r="AC157" s="59"/>
      <c r="AD157" s="59">
        <v>9.27</v>
      </c>
      <c r="AE157" s="59"/>
      <c r="AF157" s="59">
        <f t="shared" si="39"/>
        <v>3.0360065508868663</v>
      </c>
      <c r="AG157" s="59"/>
      <c r="AH157" s="29"/>
      <c r="AI157" s="29"/>
      <c r="AN157" s="31"/>
      <c r="AO157" s="31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G157" s="29"/>
      <c r="BH157" s="29"/>
      <c r="BI157" s="29"/>
      <c r="BJ157" s="29"/>
      <c r="BK157" s="29"/>
      <c r="BL157" s="29"/>
      <c r="BM157" s="29"/>
      <c r="BN157" s="29"/>
      <c r="BO157" s="29"/>
      <c r="BP157" s="29"/>
      <c r="BQ157" s="29"/>
      <c r="BR157" s="29"/>
      <c r="BS157" s="29"/>
      <c r="BT157" s="29"/>
      <c r="BU157" s="29"/>
      <c r="BV157" s="29"/>
      <c r="BW157" s="29"/>
      <c r="BX157" s="29"/>
      <c r="BY157" s="29"/>
      <c r="BZ157" s="29"/>
      <c r="CA157" s="29"/>
      <c r="CB157" s="29"/>
      <c r="CC157" s="29"/>
      <c r="CD157" s="29"/>
      <c r="CE157" s="29"/>
      <c r="CF157" s="29"/>
      <c r="CG157" s="29"/>
      <c r="CH157" s="29"/>
      <c r="CI157" s="29"/>
      <c r="CJ157" s="29"/>
      <c r="CK157" s="29"/>
      <c r="CL157" s="29"/>
      <c r="CM157" s="29"/>
      <c r="CN157" s="29"/>
      <c r="CO157" s="29"/>
      <c r="CP157" s="29"/>
      <c r="CQ157" s="29"/>
      <c r="CR157" s="29"/>
      <c r="CS157" s="29"/>
      <c r="CT157" s="29"/>
      <c r="CU157" s="29"/>
      <c r="CV157" s="29"/>
      <c r="CW157" s="29"/>
      <c r="CX157" s="29"/>
      <c r="CY157" s="29"/>
      <c r="CZ157" s="29"/>
      <c r="DA157" s="29"/>
      <c r="DB157" s="29"/>
      <c r="DC157" s="29"/>
      <c r="DD157" s="29"/>
      <c r="DE157" s="29"/>
      <c r="DF157" s="29"/>
      <c r="DG157" s="29"/>
      <c r="DH157" s="29"/>
      <c r="DI157" s="29"/>
    </row>
    <row r="158" spans="1:113" x14ac:dyDescent="0.25">
      <c r="A158" s="48">
        <v>221</v>
      </c>
      <c r="B158" s="58" t="s">
        <v>9</v>
      </c>
      <c r="C158" s="58" t="s">
        <v>10</v>
      </c>
      <c r="D158" s="58">
        <v>0.5</v>
      </c>
      <c r="E158" s="59">
        <v>0.8</v>
      </c>
      <c r="F158" s="59">
        <v>0.35</v>
      </c>
      <c r="G158" s="60">
        <v>3.5999999999999997E-2</v>
      </c>
      <c r="H158" s="58">
        <v>1.615</v>
      </c>
      <c r="I158" s="58">
        <v>2</v>
      </c>
      <c r="J158" s="58">
        <v>1.25</v>
      </c>
      <c r="K158" s="58" t="s">
        <v>8</v>
      </c>
      <c r="L158" s="60">
        <v>0.1305</v>
      </c>
      <c r="M158" s="60">
        <f t="shared" si="32"/>
        <v>0.1827</v>
      </c>
      <c r="N158" s="58">
        <v>1.72</v>
      </c>
      <c r="O158" s="58">
        <v>1.95</v>
      </c>
      <c r="P158" s="59">
        <f t="shared" si="28"/>
        <v>1.8834</v>
      </c>
      <c r="Q158" s="59">
        <f t="shared" si="33"/>
        <v>2.2445820433436534</v>
      </c>
      <c r="R158" s="59">
        <f t="shared" si="34"/>
        <v>3.1424148606811149</v>
      </c>
      <c r="S158" s="59">
        <f t="shared" si="35"/>
        <v>2.9746629544542338</v>
      </c>
      <c r="T158" s="59">
        <f t="shared" si="36"/>
        <v>3.3724376518521844</v>
      </c>
      <c r="U158" s="59">
        <f t="shared" si="37"/>
        <v>3.2572559351273864</v>
      </c>
      <c r="V158" s="59">
        <v>7.36</v>
      </c>
      <c r="W158" s="30">
        <v>12.21</v>
      </c>
      <c r="X158" s="61" t="s">
        <v>54</v>
      </c>
      <c r="Y158" s="59">
        <f t="shared" si="38"/>
        <v>1.1337209302325582</v>
      </c>
      <c r="Z158" s="58">
        <v>1.72</v>
      </c>
      <c r="AA158" s="58"/>
      <c r="AB158" s="58">
        <v>1.95</v>
      </c>
      <c r="AC158" s="59"/>
      <c r="AD158" s="59">
        <v>7.36</v>
      </c>
      <c r="AE158" s="59"/>
      <c r="AF158" s="59">
        <f t="shared" si="39"/>
        <v>3.004414998459974</v>
      </c>
      <c r="AG158" s="59"/>
      <c r="AH158" s="29"/>
      <c r="AI158" s="29"/>
      <c r="AN158" s="31"/>
      <c r="AO158" s="31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G158" s="29"/>
      <c r="BH158" s="29"/>
      <c r="BI158" s="29"/>
      <c r="BJ158" s="29"/>
      <c r="BK158" s="29"/>
      <c r="BL158" s="29"/>
      <c r="BM158" s="29"/>
      <c r="BN158" s="29"/>
      <c r="BO158" s="29"/>
      <c r="BP158" s="29"/>
      <c r="BQ158" s="29"/>
      <c r="BR158" s="29"/>
      <c r="BS158" s="29"/>
      <c r="BT158" s="29"/>
      <c r="BU158" s="29"/>
      <c r="BV158" s="29"/>
      <c r="BW158" s="29"/>
      <c r="BX158" s="29"/>
      <c r="BY158" s="29"/>
      <c r="BZ158" s="29"/>
      <c r="CA158" s="29"/>
      <c r="CB158" s="29"/>
      <c r="CC158" s="29"/>
      <c r="CD158" s="29"/>
      <c r="CE158" s="29"/>
      <c r="CF158" s="29"/>
      <c r="CG158" s="29"/>
      <c r="CH158" s="29"/>
      <c r="CI158" s="29"/>
      <c r="CJ158" s="29"/>
      <c r="CK158" s="29"/>
      <c r="CL158" s="29"/>
      <c r="CM158" s="29"/>
      <c r="CN158" s="29"/>
      <c r="CO158" s="29"/>
      <c r="CP158" s="29"/>
      <c r="CQ158" s="29"/>
      <c r="CR158" s="29"/>
      <c r="CS158" s="29"/>
      <c r="CT158" s="29"/>
      <c r="CU158" s="29"/>
      <c r="CV158" s="29"/>
      <c r="CW158" s="29"/>
      <c r="CX158" s="29"/>
      <c r="CY158" s="29"/>
      <c r="CZ158" s="29"/>
      <c r="DA158" s="29"/>
      <c r="DB158" s="29"/>
      <c r="DC158" s="29"/>
      <c r="DD158" s="29"/>
      <c r="DE158" s="29"/>
      <c r="DF158" s="29"/>
      <c r="DG158" s="29"/>
      <c r="DH158" s="29"/>
      <c r="DI158" s="29"/>
    </row>
    <row r="159" spans="1:113" x14ac:dyDescent="0.25">
      <c r="A159" s="48">
        <v>222</v>
      </c>
      <c r="B159" s="58" t="s">
        <v>9</v>
      </c>
      <c r="C159" s="58" t="s">
        <v>10</v>
      </c>
      <c r="D159" s="58">
        <v>0.5</v>
      </c>
      <c r="E159" s="59">
        <v>0.8</v>
      </c>
      <c r="F159" s="59">
        <v>0.35</v>
      </c>
      <c r="G159" s="60">
        <v>3.5999999999999997E-2</v>
      </c>
      <c r="H159" s="58">
        <v>1.615</v>
      </c>
      <c r="I159" s="58">
        <v>2</v>
      </c>
      <c r="J159" s="58">
        <v>1.25</v>
      </c>
      <c r="K159" s="58" t="s">
        <v>8</v>
      </c>
      <c r="L159" s="60">
        <v>0.11269999999999999</v>
      </c>
      <c r="M159" s="60">
        <f t="shared" si="32"/>
        <v>0.15777999999999998</v>
      </c>
      <c r="N159" s="58">
        <v>2.16</v>
      </c>
      <c r="O159" s="58">
        <v>2.52</v>
      </c>
      <c r="P159" s="59">
        <f t="shared" si="28"/>
        <v>2.3652000000000002</v>
      </c>
      <c r="Q159" s="59">
        <f t="shared" si="33"/>
        <v>1.9384244926040592</v>
      </c>
      <c r="R159" s="59">
        <f t="shared" si="34"/>
        <v>2.7137942896456826</v>
      </c>
      <c r="S159" s="59">
        <f t="shared" si="35"/>
        <v>4.0198177817805183</v>
      </c>
      <c r="T159" s="59">
        <f t="shared" si="36"/>
        <v>4.6897874120772718</v>
      </c>
      <c r="U159" s="59">
        <f t="shared" si="37"/>
        <v>4.4017004710496677</v>
      </c>
      <c r="V159" s="59">
        <v>3.73</v>
      </c>
      <c r="W159" s="30">
        <v>5.66</v>
      </c>
      <c r="X159" s="61" t="s">
        <v>54</v>
      </c>
      <c r="Y159" s="59">
        <f t="shared" si="38"/>
        <v>1.1666666666666665</v>
      </c>
      <c r="Z159" s="58">
        <v>2.16</v>
      </c>
      <c r="AA159" s="58"/>
      <c r="AB159" s="58">
        <v>2.52</v>
      </c>
      <c r="AC159" s="59"/>
      <c r="AD159" s="59">
        <v>3.73</v>
      </c>
      <c r="AE159" s="59">
        <v>5.66</v>
      </c>
      <c r="AF159" s="59">
        <f t="shared" si="39"/>
        <v>2.9723991076288589</v>
      </c>
      <c r="AG159" s="59">
        <f t="shared" si="31"/>
        <v>3.0520927541761895</v>
      </c>
      <c r="AH159" s="29"/>
      <c r="AI159" s="29"/>
      <c r="AN159" s="31"/>
      <c r="AO159" s="31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G159" s="29"/>
      <c r="BH159" s="29"/>
      <c r="BI159" s="29"/>
      <c r="BJ159" s="29"/>
      <c r="BK159" s="29"/>
      <c r="BL159" s="29"/>
      <c r="BM159" s="29"/>
      <c r="BN159" s="29"/>
      <c r="BO159" s="29"/>
      <c r="BP159" s="29"/>
      <c r="BQ159" s="29"/>
      <c r="BR159" s="29"/>
      <c r="BS159" s="29"/>
      <c r="BT159" s="29"/>
      <c r="BU159" s="29"/>
      <c r="BV159" s="29"/>
      <c r="BW159" s="29"/>
      <c r="BX159" s="29"/>
      <c r="BY159" s="29"/>
      <c r="BZ159" s="29"/>
      <c r="CA159" s="29"/>
      <c r="CB159" s="29"/>
      <c r="CC159" s="29"/>
      <c r="CD159" s="29"/>
      <c r="CE159" s="29"/>
      <c r="CF159" s="29"/>
      <c r="CG159" s="29"/>
      <c r="CH159" s="29"/>
      <c r="CI159" s="29"/>
      <c r="CJ159" s="29"/>
      <c r="CK159" s="29"/>
      <c r="CL159" s="29"/>
      <c r="CM159" s="29"/>
      <c r="CN159" s="29"/>
      <c r="CO159" s="29"/>
      <c r="CP159" s="29"/>
      <c r="CQ159" s="29"/>
      <c r="CR159" s="29"/>
      <c r="CS159" s="29"/>
      <c r="CT159" s="29"/>
      <c r="CU159" s="29"/>
      <c r="CV159" s="29"/>
      <c r="CW159" s="29"/>
      <c r="CX159" s="29"/>
      <c r="CY159" s="29"/>
      <c r="CZ159" s="29"/>
      <c r="DA159" s="29"/>
      <c r="DB159" s="29"/>
      <c r="DC159" s="29"/>
      <c r="DD159" s="29"/>
      <c r="DE159" s="29"/>
      <c r="DF159" s="29"/>
      <c r="DG159" s="29"/>
      <c r="DH159" s="29"/>
      <c r="DI159" s="29"/>
    </row>
    <row r="160" spans="1:113" x14ac:dyDescent="0.25">
      <c r="A160" s="48">
        <v>223</v>
      </c>
      <c r="B160" s="58" t="s">
        <v>9</v>
      </c>
      <c r="C160" s="58" t="s">
        <v>10</v>
      </c>
      <c r="D160" s="58">
        <v>0.5</v>
      </c>
      <c r="E160" s="59">
        <v>0.8</v>
      </c>
      <c r="F160" s="59">
        <v>0.35</v>
      </c>
      <c r="G160" s="60">
        <v>3.5999999999999997E-2</v>
      </c>
      <c r="H160" s="58">
        <v>1.615</v>
      </c>
      <c r="I160" s="58">
        <v>2</v>
      </c>
      <c r="J160" s="58">
        <v>1.25</v>
      </c>
      <c r="K160" s="58" t="s">
        <v>8</v>
      </c>
      <c r="L160" s="60">
        <v>9.0499999999999997E-2</v>
      </c>
      <c r="M160" s="60">
        <f t="shared" si="32"/>
        <v>0.12669999999999998</v>
      </c>
      <c r="N160" s="58">
        <v>2.15</v>
      </c>
      <c r="O160" s="58">
        <v>2.5</v>
      </c>
      <c r="P160" s="59">
        <f t="shared" si="28"/>
        <v>2.35425</v>
      </c>
      <c r="Q160" s="59">
        <f t="shared" si="33"/>
        <v>1.5565875472996216</v>
      </c>
      <c r="R160" s="59">
        <f t="shared" si="34"/>
        <v>2.1792225662194702</v>
      </c>
      <c r="S160" s="59">
        <f t="shared" si="35"/>
        <v>4.4650748562330644</v>
      </c>
      <c r="T160" s="59">
        <f t="shared" si="36"/>
        <v>5.1919475072477494</v>
      </c>
      <c r="U160" s="59">
        <f t="shared" si="37"/>
        <v>4.8892569675752053</v>
      </c>
      <c r="V160" s="59">
        <v>0.99</v>
      </c>
      <c r="W160" s="30">
        <v>1.67</v>
      </c>
      <c r="X160" s="61" t="s">
        <v>54</v>
      </c>
      <c r="Y160" s="59">
        <f t="shared" si="38"/>
        <v>1.1627906976744187</v>
      </c>
      <c r="Z160" s="58">
        <v>2.15</v>
      </c>
      <c r="AA160" s="58"/>
      <c r="AB160" s="58">
        <v>2.5</v>
      </c>
      <c r="AC160" s="59"/>
      <c r="AD160" s="59"/>
      <c r="AE160" s="59">
        <v>1.67</v>
      </c>
      <c r="AF160" s="59"/>
      <c r="AG160" s="59">
        <f t="shared" si="31"/>
        <v>3.1285448335975934</v>
      </c>
      <c r="AH160" s="29"/>
      <c r="AI160" s="29"/>
      <c r="AN160" s="31"/>
      <c r="AO160" s="31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G160" s="29"/>
      <c r="BH160" s="29"/>
      <c r="BI160" s="29"/>
      <c r="BJ160" s="29"/>
      <c r="BK160" s="29"/>
      <c r="BL160" s="29"/>
      <c r="BM160" s="29"/>
      <c r="BN160" s="29"/>
      <c r="BO160" s="29"/>
      <c r="BP160" s="29"/>
      <c r="BQ160" s="29"/>
      <c r="BR160" s="29"/>
      <c r="BS160" s="29"/>
      <c r="BT160" s="29"/>
      <c r="BU160" s="29"/>
      <c r="BV160" s="29"/>
      <c r="BW160" s="29"/>
      <c r="BX160" s="29"/>
      <c r="BY160" s="29"/>
      <c r="BZ160" s="29"/>
      <c r="CA160" s="29"/>
      <c r="CB160" s="29"/>
      <c r="CC160" s="29"/>
      <c r="CD160" s="29"/>
      <c r="CE160" s="29"/>
      <c r="CF160" s="29"/>
      <c r="CG160" s="29"/>
      <c r="CH160" s="29"/>
      <c r="CI160" s="29"/>
      <c r="CJ160" s="29"/>
      <c r="CK160" s="29"/>
      <c r="CL160" s="29"/>
      <c r="CM160" s="29"/>
      <c r="CN160" s="29"/>
      <c r="CO160" s="29"/>
      <c r="CP160" s="29"/>
      <c r="CQ160" s="29"/>
      <c r="CR160" s="29"/>
      <c r="CS160" s="29"/>
      <c r="CT160" s="29"/>
      <c r="CU160" s="29"/>
      <c r="CV160" s="29"/>
      <c r="CW160" s="29"/>
      <c r="CX160" s="29"/>
      <c r="CY160" s="29"/>
      <c r="CZ160" s="29"/>
      <c r="DA160" s="29"/>
      <c r="DB160" s="29"/>
      <c r="DC160" s="29"/>
      <c r="DD160" s="29"/>
      <c r="DE160" s="29"/>
      <c r="DF160" s="29"/>
      <c r="DG160" s="29"/>
      <c r="DH160" s="29"/>
      <c r="DI160" s="29"/>
    </row>
    <row r="161" spans="1:113" x14ac:dyDescent="0.25">
      <c r="A161" s="48">
        <v>224</v>
      </c>
      <c r="B161" s="58" t="s">
        <v>9</v>
      </c>
      <c r="C161" s="58" t="s">
        <v>10</v>
      </c>
      <c r="D161" s="58">
        <v>0.5</v>
      </c>
      <c r="E161" s="59">
        <v>0.8</v>
      </c>
      <c r="F161" s="59">
        <v>0.35</v>
      </c>
      <c r="G161" s="60">
        <v>3.5999999999999997E-2</v>
      </c>
      <c r="H161" s="58">
        <v>1.615</v>
      </c>
      <c r="I161" s="58">
        <v>2</v>
      </c>
      <c r="J161" s="58">
        <v>1.25</v>
      </c>
      <c r="K161" s="58" t="s">
        <v>8</v>
      </c>
      <c r="L161" s="60">
        <v>0.125</v>
      </c>
      <c r="M161" s="60">
        <f t="shared" si="32"/>
        <v>0.17499999999999999</v>
      </c>
      <c r="N161" s="58">
        <v>2.16</v>
      </c>
      <c r="O161" s="58">
        <v>2.5299999999999998</v>
      </c>
      <c r="P161" s="59">
        <f t="shared" si="28"/>
        <v>2.3652000000000002</v>
      </c>
      <c r="Q161" s="59">
        <f t="shared" si="33"/>
        <v>2.1499828001375989</v>
      </c>
      <c r="R161" s="59">
        <f t="shared" si="34"/>
        <v>3.0099759201926384</v>
      </c>
      <c r="S161" s="59">
        <f t="shared" si="35"/>
        <v>3.8169222935298164</v>
      </c>
      <c r="T161" s="59">
        <f t="shared" si="36"/>
        <v>4.4707469456622375</v>
      </c>
      <c r="U161" s="59">
        <f t="shared" si="37"/>
        <v>4.1795299114151483</v>
      </c>
      <c r="V161" s="59">
        <v>6.59</v>
      </c>
      <c r="W161" s="30">
        <v>13.17</v>
      </c>
      <c r="X161" s="61" t="s">
        <v>54</v>
      </c>
      <c r="Y161" s="59">
        <f t="shared" si="38"/>
        <v>1.1712962962962961</v>
      </c>
      <c r="Z161" s="58">
        <v>2.16</v>
      </c>
      <c r="AA161" s="58"/>
      <c r="AB161" s="58">
        <v>2.5299999999999998</v>
      </c>
      <c r="AC161" s="59"/>
      <c r="AD161" s="59">
        <v>6.59</v>
      </c>
      <c r="AE161" s="59"/>
      <c r="AF161" s="59">
        <f t="shared" si="39"/>
        <v>2.9421032018381399</v>
      </c>
      <c r="AG161" s="59"/>
      <c r="AH161" s="29"/>
      <c r="AI161" s="29"/>
      <c r="AN161" s="31"/>
      <c r="AO161" s="31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G161" s="29"/>
      <c r="BH161" s="29"/>
      <c r="BI161" s="29"/>
      <c r="BJ161" s="29"/>
      <c r="BK161" s="29"/>
      <c r="BL161" s="29"/>
      <c r="BM161" s="29"/>
      <c r="BN161" s="29"/>
      <c r="BO161" s="29"/>
      <c r="BP161" s="29"/>
      <c r="BQ161" s="29"/>
      <c r="BR161" s="29"/>
      <c r="BS161" s="29"/>
      <c r="BT161" s="29"/>
      <c r="BU161" s="29"/>
      <c r="BV161" s="29"/>
      <c r="BW161" s="29"/>
      <c r="BX161" s="29"/>
      <c r="BY161" s="29"/>
      <c r="BZ161" s="29"/>
      <c r="CA161" s="29"/>
      <c r="CB161" s="29"/>
      <c r="CC161" s="29"/>
      <c r="CD161" s="29"/>
      <c r="CE161" s="29"/>
      <c r="CF161" s="29"/>
      <c r="CG161" s="29"/>
      <c r="CH161" s="29"/>
      <c r="CI161" s="29"/>
      <c r="CJ161" s="29"/>
      <c r="CK161" s="29"/>
      <c r="CL161" s="29"/>
      <c r="CM161" s="29"/>
      <c r="CN161" s="29"/>
      <c r="CO161" s="29"/>
      <c r="CP161" s="29"/>
      <c r="CQ161" s="29"/>
      <c r="CR161" s="29"/>
      <c r="CS161" s="29"/>
      <c r="CT161" s="29"/>
      <c r="CU161" s="29"/>
      <c r="CV161" s="29"/>
      <c r="CW161" s="29"/>
      <c r="CX161" s="29"/>
      <c r="CY161" s="29"/>
      <c r="CZ161" s="29"/>
      <c r="DA161" s="29"/>
      <c r="DB161" s="29"/>
      <c r="DC161" s="29"/>
      <c r="DD161" s="29"/>
      <c r="DE161" s="29"/>
      <c r="DF161" s="29"/>
      <c r="DG161" s="29"/>
      <c r="DH161" s="29"/>
      <c r="DI161" s="29"/>
    </row>
    <row r="162" spans="1:113" x14ac:dyDescent="0.25">
      <c r="A162" s="48">
        <v>225</v>
      </c>
      <c r="B162" s="58" t="s">
        <v>9</v>
      </c>
      <c r="C162" s="58" t="s">
        <v>10</v>
      </c>
      <c r="D162" s="58">
        <v>0.5</v>
      </c>
      <c r="E162" s="59">
        <v>0.8</v>
      </c>
      <c r="F162" s="59">
        <v>0.35</v>
      </c>
      <c r="G162" s="60">
        <v>3.5999999999999997E-2</v>
      </c>
      <c r="H162" s="58">
        <v>1.615</v>
      </c>
      <c r="I162" s="58">
        <v>2</v>
      </c>
      <c r="J162" s="58">
        <v>1.25</v>
      </c>
      <c r="K162" s="58" t="s">
        <v>8</v>
      </c>
      <c r="L162" s="60">
        <v>0.1038</v>
      </c>
      <c r="M162" s="60">
        <f t="shared" si="32"/>
        <v>0.14532</v>
      </c>
      <c r="N162" s="58">
        <v>2.15</v>
      </c>
      <c r="O162" s="58">
        <v>2.52</v>
      </c>
      <c r="P162" s="59">
        <f t="shared" si="28"/>
        <v>2.35425</v>
      </c>
      <c r="Q162" s="59">
        <f t="shared" si="33"/>
        <v>1.7853457172342622</v>
      </c>
      <c r="R162" s="59">
        <f t="shared" si="34"/>
        <v>2.4994840041279671</v>
      </c>
      <c r="S162" s="59">
        <f t="shared" si="35"/>
        <v>4.1692156278824744</v>
      </c>
      <c r="T162" s="59">
        <f t="shared" si="36"/>
        <v>4.8867085498901552</v>
      </c>
      <c r="U162" s="59">
        <f t="shared" si="37"/>
        <v>4.5652911125313089</v>
      </c>
      <c r="V162" s="59">
        <v>2.5499999999999998</v>
      </c>
      <c r="W162" s="30">
        <v>4.0599999999999996</v>
      </c>
      <c r="X162" s="61" t="s">
        <v>54</v>
      </c>
      <c r="Y162" s="59">
        <f t="shared" si="38"/>
        <v>1.172093023255814</v>
      </c>
      <c r="Z162" s="58">
        <v>2.15</v>
      </c>
      <c r="AA162" s="58"/>
      <c r="AB162" s="58">
        <v>2.52</v>
      </c>
      <c r="AC162" s="59"/>
      <c r="AD162" s="59">
        <v>2.5499999999999998</v>
      </c>
      <c r="AE162" s="59">
        <v>4.0599999999999996</v>
      </c>
      <c r="AF162" s="59">
        <f t="shared" si="39"/>
        <v>2.9540258403934945</v>
      </c>
      <c r="AG162" s="59">
        <f t="shared" si="31"/>
        <v>3.0042027880837656</v>
      </c>
      <c r="AH162" s="29"/>
      <c r="AI162" s="29"/>
      <c r="AN162" s="31"/>
      <c r="AO162" s="31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G162" s="29"/>
      <c r="BH162" s="29"/>
      <c r="BI162" s="29"/>
      <c r="BJ162" s="29"/>
      <c r="BK162" s="29"/>
      <c r="BL162" s="29"/>
      <c r="BM162" s="29"/>
      <c r="BN162" s="29"/>
      <c r="BO162" s="29"/>
      <c r="BP162" s="29"/>
      <c r="BQ162" s="29"/>
      <c r="BR162" s="29"/>
      <c r="BS162" s="29"/>
      <c r="BT162" s="29"/>
      <c r="BU162" s="29"/>
      <c r="BV162" s="29"/>
      <c r="BW162" s="29"/>
      <c r="BX162" s="29"/>
      <c r="BY162" s="29"/>
      <c r="BZ162" s="29"/>
      <c r="CA162" s="29"/>
      <c r="CB162" s="29"/>
      <c r="CC162" s="29"/>
      <c r="CD162" s="29"/>
      <c r="CE162" s="29"/>
      <c r="CF162" s="29"/>
      <c r="CG162" s="29"/>
      <c r="CH162" s="29"/>
      <c r="CI162" s="29"/>
      <c r="CJ162" s="29"/>
      <c r="CK162" s="29"/>
      <c r="CL162" s="29"/>
      <c r="CM162" s="29"/>
      <c r="CN162" s="29"/>
      <c r="CO162" s="29"/>
      <c r="CP162" s="29"/>
      <c r="CQ162" s="29"/>
      <c r="CR162" s="29"/>
      <c r="CS162" s="29"/>
      <c r="CT162" s="29"/>
      <c r="CU162" s="29"/>
      <c r="CV162" s="29"/>
      <c r="CW162" s="29"/>
      <c r="CX162" s="29"/>
      <c r="CY162" s="29"/>
      <c r="CZ162" s="29"/>
      <c r="DA162" s="29"/>
      <c r="DB162" s="29"/>
      <c r="DC162" s="29"/>
      <c r="DD162" s="29"/>
      <c r="DE162" s="29"/>
      <c r="DF162" s="29"/>
      <c r="DG162" s="29"/>
      <c r="DH162" s="29"/>
      <c r="DI162" s="29"/>
    </row>
    <row r="163" spans="1:113" x14ac:dyDescent="0.25">
      <c r="A163" s="48">
        <v>226</v>
      </c>
      <c r="B163" s="58" t="s">
        <v>9</v>
      </c>
      <c r="C163" s="58" t="s">
        <v>10</v>
      </c>
      <c r="D163" s="58">
        <v>0.5</v>
      </c>
      <c r="E163" s="59">
        <v>0.8</v>
      </c>
      <c r="F163" s="59">
        <v>0.35</v>
      </c>
      <c r="G163" s="60">
        <v>3.5999999999999997E-2</v>
      </c>
      <c r="H163" s="58">
        <v>1.615</v>
      </c>
      <c r="I163" s="58">
        <v>2</v>
      </c>
      <c r="J163" s="58">
        <v>1.25</v>
      </c>
      <c r="K163" s="58" t="s">
        <v>8</v>
      </c>
      <c r="L163" s="60">
        <v>0.13270000000000001</v>
      </c>
      <c r="M163" s="60">
        <f t="shared" si="32"/>
        <v>0.18578</v>
      </c>
      <c r="N163" s="58">
        <v>2.16</v>
      </c>
      <c r="O163" s="58">
        <v>2.4500000000000002</v>
      </c>
      <c r="P163" s="59">
        <f t="shared" si="28"/>
        <v>2.3652000000000002</v>
      </c>
      <c r="Q163" s="59">
        <f t="shared" si="33"/>
        <v>2.2824217406260754</v>
      </c>
      <c r="R163" s="59">
        <f t="shared" si="34"/>
        <v>3.1953904368765054</v>
      </c>
      <c r="S163" s="59">
        <f t="shared" si="35"/>
        <v>3.7045278455994235</v>
      </c>
      <c r="T163" s="59">
        <f t="shared" si="36"/>
        <v>4.2018950100549022</v>
      </c>
      <c r="U163" s="59">
        <f t="shared" si="37"/>
        <v>4.0564579909313689</v>
      </c>
      <c r="V163" s="59">
        <v>9.98</v>
      </c>
      <c r="W163" s="30">
        <v>-1</v>
      </c>
      <c r="X163" s="61" t="s">
        <v>54</v>
      </c>
      <c r="Y163" s="59">
        <f t="shared" si="38"/>
        <v>1.1342592592592593</v>
      </c>
      <c r="Z163" s="58">
        <v>2.16</v>
      </c>
      <c r="AA163" s="58"/>
      <c r="AB163" s="58">
        <v>2.4500000000000002</v>
      </c>
      <c r="AC163" s="59"/>
      <c r="AD163" s="59">
        <v>9.98</v>
      </c>
      <c r="AE163" s="59"/>
      <c r="AF163" s="59">
        <f t="shared" si="39"/>
        <v>2.8745494704550287</v>
      </c>
      <c r="AG163" s="59"/>
      <c r="AH163" s="29"/>
      <c r="AI163" s="29"/>
      <c r="AN163" s="31"/>
      <c r="AO163" s="31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G163" s="29"/>
      <c r="BH163" s="29"/>
      <c r="BI163" s="29"/>
      <c r="BJ163" s="29"/>
      <c r="BK163" s="29"/>
      <c r="BL163" s="29"/>
      <c r="BM163" s="29"/>
      <c r="BN163" s="29"/>
      <c r="BO163" s="29"/>
      <c r="BP163" s="29"/>
      <c r="BQ163" s="29"/>
      <c r="BR163" s="29"/>
      <c r="BS163" s="29"/>
      <c r="BT163" s="29"/>
      <c r="BU163" s="29"/>
      <c r="BV163" s="29"/>
      <c r="BW163" s="29"/>
      <c r="BX163" s="29"/>
      <c r="BY163" s="29"/>
      <c r="BZ163" s="29"/>
      <c r="CA163" s="29"/>
      <c r="CB163" s="29"/>
      <c r="CC163" s="29"/>
      <c r="CD163" s="29"/>
      <c r="CE163" s="29"/>
      <c r="CF163" s="29"/>
      <c r="CG163" s="29"/>
      <c r="CH163" s="29"/>
      <c r="CI163" s="29"/>
      <c r="CJ163" s="29"/>
      <c r="CK163" s="29"/>
      <c r="CL163" s="29"/>
      <c r="CM163" s="29"/>
      <c r="CN163" s="29"/>
      <c r="CO163" s="29"/>
      <c r="CP163" s="29"/>
      <c r="CQ163" s="29"/>
      <c r="CR163" s="29"/>
      <c r="CS163" s="29"/>
      <c r="CT163" s="29"/>
      <c r="CU163" s="29"/>
      <c r="CV163" s="29"/>
      <c r="CW163" s="29"/>
      <c r="CX163" s="29"/>
      <c r="CY163" s="29"/>
      <c r="CZ163" s="29"/>
      <c r="DA163" s="29"/>
      <c r="DB163" s="29"/>
      <c r="DC163" s="29"/>
      <c r="DD163" s="29"/>
      <c r="DE163" s="29"/>
      <c r="DF163" s="29"/>
      <c r="DG163" s="29"/>
      <c r="DH163" s="29"/>
      <c r="DI163" s="29"/>
    </row>
    <row r="164" spans="1:113" x14ac:dyDescent="0.25">
      <c r="A164" s="48">
        <v>227</v>
      </c>
      <c r="B164" s="58" t="s">
        <v>9</v>
      </c>
      <c r="C164" s="58" t="s">
        <v>10</v>
      </c>
      <c r="D164" s="58">
        <v>0.5</v>
      </c>
      <c r="E164" s="59">
        <v>0.8</v>
      </c>
      <c r="F164" s="59">
        <v>0.35</v>
      </c>
      <c r="G164" s="60">
        <v>3.5999999999999997E-2</v>
      </c>
      <c r="H164" s="58">
        <v>1.615</v>
      </c>
      <c r="I164" s="58">
        <v>2</v>
      </c>
      <c r="J164" s="58">
        <v>1.25</v>
      </c>
      <c r="K164" s="58" t="s">
        <v>8</v>
      </c>
      <c r="L164" s="60">
        <v>0.1026</v>
      </c>
      <c r="M164" s="60">
        <f t="shared" si="32"/>
        <v>0.14363999999999999</v>
      </c>
      <c r="N164" s="58">
        <v>2.98</v>
      </c>
      <c r="O164" s="58">
        <v>3.48</v>
      </c>
      <c r="P164" s="59">
        <f t="shared" si="28"/>
        <v>3.2631000000000001</v>
      </c>
      <c r="Q164" s="59">
        <f t="shared" si="33"/>
        <v>1.7647058823529411</v>
      </c>
      <c r="R164" s="59">
        <f t="shared" si="34"/>
        <v>2.4705882352941178</v>
      </c>
      <c r="S164" s="59">
        <f t="shared" si="35"/>
        <v>5.8124222626951454</v>
      </c>
      <c r="T164" s="59">
        <f t="shared" si="36"/>
        <v>6.7876608973755399</v>
      </c>
      <c r="U164" s="59">
        <f t="shared" si="37"/>
        <v>6.3646023776511846</v>
      </c>
      <c r="V164" s="59">
        <v>0.83</v>
      </c>
      <c r="W164" s="30">
        <v>0.92</v>
      </c>
      <c r="X164" s="61" t="s">
        <v>54</v>
      </c>
      <c r="Y164" s="59">
        <f t="shared" si="38"/>
        <v>1.1677852348993289</v>
      </c>
      <c r="Z164" s="58">
        <v>2.98</v>
      </c>
      <c r="AA164" s="58"/>
      <c r="AB164" s="58">
        <v>3.48</v>
      </c>
      <c r="AC164" s="59"/>
      <c r="AD164" s="59"/>
      <c r="AE164" s="59"/>
      <c r="AF164" s="59"/>
      <c r="AG164" s="59"/>
      <c r="AH164" s="29"/>
      <c r="AI164" s="29"/>
      <c r="AN164" s="31"/>
      <c r="AO164" s="31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G164" s="29"/>
      <c r="BH164" s="29"/>
      <c r="BI164" s="29"/>
      <c r="BJ164" s="29"/>
      <c r="BK164" s="29"/>
      <c r="BL164" s="29"/>
      <c r="BM164" s="29"/>
      <c r="BN164" s="29"/>
      <c r="BO164" s="29"/>
      <c r="BP164" s="29"/>
      <c r="BQ164" s="29"/>
      <c r="BR164" s="29"/>
      <c r="BS164" s="29"/>
      <c r="BT164" s="29"/>
      <c r="BU164" s="29"/>
      <c r="BV164" s="29"/>
      <c r="BW164" s="29"/>
      <c r="BX164" s="29"/>
      <c r="BY164" s="29"/>
      <c r="BZ164" s="29"/>
      <c r="CA164" s="29"/>
      <c r="CB164" s="29"/>
      <c r="CC164" s="29"/>
      <c r="CD164" s="29"/>
      <c r="CE164" s="29"/>
      <c r="CF164" s="29"/>
      <c r="CG164" s="29"/>
      <c r="CH164" s="29"/>
      <c r="CI164" s="29"/>
      <c r="CJ164" s="29"/>
      <c r="CK164" s="29"/>
      <c r="CL164" s="29"/>
      <c r="CM164" s="29"/>
      <c r="CN164" s="29"/>
      <c r="CO164" s="29"/>
      <c r="CP164" s="29"/>
      <c r="CQ164" s="29"/>
      <c r="CR164" s="29"/>
      <c r="CS164" s="29"/>
      <c r="CT164" s="29"/>
      <c r="CU164" s="29"/>
      <c r="CV164" s="29"/>
      <c r="CW164" s="29"/>
      <c r="CX164" s="29"/>
      <c r="CY164" s="29"/>
      <c r="CZ164" s="29"/>
      <c r="DA164" s="29"/>
      <c r="DB164" s="29"/>
      <c r="DC164" s="29"/>
      <c r="DD164" s="29"/>
      <c r="DE164" s="29"/>
      <c r="DF164" s="29"/>
      <c r="DG164" s="29"/>
      <c r="DH164" s="29"/>
      <c r="DI164" s="29"/>
    </row>
    <row r="165" spans="1:113" x14ac:dyDescent="0.25">
      <c r="A165" s="48">
        <v>228</v>
      </c>
      <c r="B165" s="58" t="s">
        <v>9</v>
      </c>
      <c r="C165" s="58" t="s">
        <v>10</v>
      </c>
      <c r="D165" s="58">
        <v>0.5</v>
      </c>
      <c r="E165" s="59">
        <v>0.8</v>
      </c>
      <c r="F165" s="59">
        <v>0.35</v>
      </c>
      <c r="G165" s="60">
        <v>3.5999999999999997E-2</v>
      </c>
      <c r="H165" s="58">
        <v>1.615</v>
      </c>
      <c r="I165" s="58">
        <v>2</v>
      </c>
      <c r="J165" s="58">
        <v>1.25</v>
      </c>
      <c r="K165" s="58" t="s">
        <v>8</v>
      </c>
      <c r="L165" s="60">
        <v>0.1166</v>
      </c>
      <c r="M165" s="60">
        <f t="shared" si="32"/>
        <v>0.16324</v>
      </c>
      <c r="N165" s="58">
        <v>2.94</v>
      </c>
      <c r="O165" s="58">
        <v>3.51</v>
      </c>
      <c r="P165" s="59">
        <f t="shared" si="28"/>
        <v>3.2193000000000001</v>
      </c>
      <c r="Q165" s="59">
        <f t="shared" si="33"/>
        <v>2.0055039559683521</v>
      </c>
      <c r="R165" s="59">
        <f t="shared" si="34"/>
        <v>2.8077055383556933</v>
      </c>
      <c r="S165" s="59">
        <f t="shared" si="35"/>
        <v>5.3791372932845851</v>
      </c>
      <c r="T165" s="59">
        <f t="shared" si="36"/>
        <v>6.422031258309147</v>
      </c>
      <c r="U165" s="59">
        <f t="shared" si="37"/>
        <v>5.8901553361466208</v>
      </c>
      <c r="V165" s="59">
        <v>1.67</v>
      </c>
      <c r="W165" s="30">
        <v>3.67</v>
      </c>
      <c r="X165" s="61" t="s">
        <v>54</v>
      </c>
      <c r="Y165" s="59">
        <f t="shared" si="38"/>
        <v>1.193877551020408</v>
      </c>
      <c r="Z165" s="58">
        <v>2.94</v>
      </c>
      <c r="AA165" s="58"/>
      <c r="AB165" s="58">
        <v>3.51</v>
      </c>
      <c r="AC165" s="59"/>
      <c r="AD165" s="59">
        <v>1.67</v>
      </c>
      <c r="AE165" s="59">
        <v>3.67</v>
      </c>
      <c r="AF165" s="59">
        <f t="shared" si="39"/>
        <v>3.6114385432279006</v>
      </c>
      <c r="AG165" s="59">
        <f t="shared" si="31"/>
        <v>3.4435186195189367</v>
      </c>
      <c r="AH165" s="29"/>
      <c r="AI165" s="29"/>
      <c r="AN165" s="31"/>
      <c r="AO165" s="31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G165" s="29"/>
      <c r="BH165" s="29"/>
      <c r="BI165" s="29"/>
      <c r="BJ165" s="29"/>
      <c r="BK165" s="29"/>
      <c r="BL165" s="29"/>
      <c r="BM165" s="29"/>
      <c r="BN165" s="29"/>
      <c r="BO165" s="29"/>
      <c r="BP165" s="29"/>
      <c r="BQ165" s="29"/>
      <c r="BR165" s="29"/>
      <c r="BS165" s="29"/>
      <c r="BT165" s="29"/>
      <c r="BU165" s="29"/>
      <c r="BV165" s="29"/>
      <c r="BW165" s="29"/>
      <c r="BX165" s="29"/>
      <c r="BY165" s="29"/>
      <c r="BZ165" s="29"/>
      <c r="CA165" s="29"/>
      <c r="CB165" s="29"/>
      <c r="CC165" s="29"/>
      <c r="CD165" s="29"/>
      <c r="CE165" s="29"/>
      <c r="CF165" s="29"/>
      <c r="CG165" s="29"/>
      <c r="CH165" s="29"/>
      <c r="CI165" s="29"/>
      <c r="CJ165" s="29"/>
      <c r="CK165" s="29"/>
      <c r="CL165" s="29"/>
      <c r="CM165" s="29"/>
      <c r="CN165" s="29"/>
      <c r="CO165" s="29"/>
      <c r="CP165" s="29"/>
      <c r="CQ165" s="29"/>
      <c r="CR165" s="29"/>
      <c r="CS165" s="29"/>
      <c r="CT165" s="29"/>
      <c r="CU165" s="29"/>
      <c r="CV165" s="29"/>
      <c r="CW165" s="29"/>
      <c r="CX165" s="29"/>
      <c r="CY165" s="29"/>
      <c r="CZ165" s="29"/>
      <c r="DA165" s="29"/>
      <c r="DB165" s="29"/>
      <c r="DC165" s="29"/>
      <c r="DD165" s="29"/>
      <c r="DE165" s="29"/>
      <c r="DF165" s="29"/>
      <c r="DG165" s="29"/>
      <c r="DH165" s="29"/>
      <c r="DI165" s="29"/>
    </row>
    <row r="166" spans="1:113" x14ac:dyDescent="0.25">
      <c r="A166" s="48">
        <v>229</v>
      </c>
      <c r="B166" s="58" t="s">
        <v>9</v>
      </c>
      <c r="C166" s="58" t="s">
        <v>10</v>
      </c>
      <c r="D166" s="58">
        <v>0.5</v>
      </c>
      <c r="E166" s="59">
        <v>0.8</v>
      </c>
      <c r="F166" s="59">
        <v>0.35</v>
      </c>
      <c r="G166" s="60">
        <v>3.5999999999999997E-2</v>
      </c>
      <c r="H166" s="58">
        <v>1.615</v>
      </c>
      <c r="I166" s="58">
        <v>2</v>
      </c>
      <c r="J166" s="58">
        <v>1.25</v>
      </c>
      <c r="K166" s="58" t="s">
        <v>8</v>
      </c>
      <c r="L166" s="60">
        <v>0.13239999999999999</v>
      </c>
      <c r="M166" s="60">
        <f t="shared" si="32"/>
        <v>0.18535999999999997</v>
      </c>
      <c r="N166" s="58">
        <v>2.88</v>
      </c>
      <c r="O166" s="58">
        <v>3.51</v>
      </c>
      <c r="P166" s="59">
        <f t="shared" si="28"/>
        <v>3.1536</v>
      </c>
      <c r="Q166" s="59">
        <f t="shared" si="33"/>
        <v>2.2772617819057448</v>
      </c>
      <c r="R166" s="59">
        <f t="shared" si="34"/>
        <v>3.1881664946680424</v>
      </c>
      <c r="S166" s="59">
        <f t="shared" si="35"/>
        <v>4.9449632579795324</v>
      </c>
      <c r="T166" s="59">
        <f t="shared" si="36"/>
        <v>6.0266739706625563</v>
      </c>
      <c r="U166" s="59">
        <f t="shared" si="37"/>
        <v>5.4147347674875883</v>
      </c>
      <c r="V166" s="59">
        <v>1.85</v>
      </c>
      <c r="W166" s="30">
        <v>5.08</v>
      </c>
      <c r="X166" s="61" t="s">
        <v>54</v>
      </c>
      <c r="Y166" s="59">
        <f t="shared" si="38"/>
        <v>1.21875</v>
      </c>
      <c r="Z166" s="58">
        <v>2.88</v>
      </c>
      <c r="AA166" s="58"/>
      <c r="AB166" s="58">
        <v>3.51</v>
      </c>
      <c r="AC166" s="59"/>
      <c r="AD166" s="59">
        <v>1.85</v>
      </c>
      <c r="AE166" s="59">
        <v>5.08</v>
      </c>
      <c r="AF166" s="59">
        <f t="shared" si="39"/>
        <v>4.0177102405640346</v>
      </c>
      <c r="AG166" s="59">
        <f t="shared" si="31"/>
        <v>3.6639736413053421</v>
      </c>
      <c r="AH166" s="29"/>
      <c r="AI166" s="29"/>
      <c r="AN166" s="31"/>
      <c r="AO166" s="31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G166" s="29"/>
      <c r="BH166" s="29"/>
      <c r="BI166" s="29"/>
      <c r="BJ166" s="29"/>
      <c r="BK166" s="29"/>
      <c r="BL166" s="29"/>
      <c r="BM166" s="29"/>
      <c r="BN166" s="29"/>
      <c r="BO166" s="29"/>
      <c r="BP166" s="29"/>
      <c r="BQ166" s="29"/>
      <c r="BR166" s="29"/>
      <c r="BS166" s="29"/>
      <c r="BT166" s="29"/>
      <c r="BU166" s="29"/>
      <c r="BV166" s="29"/>
      <c r="BW166" s="29"/>
      <c r="BX166" s="29"/>
      <c r="BY166" s="29"/>
      <c r="BZ166" s="29"/>
      <c r="CA166" s="29"/>
      <c r="CB166" s="29"/>
      <c r="CC166" s="29"/>
      <c r="CD166" s="29"/>
      <c r="CE166" s="29"/>
      <c r="CF166" s="29"/>
      <c r="CG166" s="29"/>
      <c r="CH166" s="29"/>
      <c r="CI166" s="29"/>
      <c r="CJ166" s="29"/>
      <c r="CK166" s="29"/>
      <c r="CL166" s="29"/>
      <c r="CM166" s="29"/>
      <c r="CN166" s="29"/>
      <c r="CO166" s="29"/>
      <c r="CP166" s="29"/>
      <c r="CQ166" s="29"/>
      <c r="CR166" s="29"/>
      <c r="CS166" s="29"/>
      <c r="CT166" s="29"/>
      <c r="CU166" s="29"/>
      <c r="CV166" s="29"/>
      <c r="CW166" s="29"/>
      <c r="CX166" s="29"/>
      <c r="CY166" s="29"/>
      <c r="CZ166" s="29"/>
      <c r="DA166" s="29"/>
      <c r="DB166" s="29"/>
      <c r="DC166" s="29"/>
      <c r="DD166" s="29"/>
      <c r="DE166" s="29"/>
      <c r="DF166" s="29"/>
      <c r="DG166" s="29"/>
      <c r="DH166" s="29"/>
      <c r="DI166" s="29"/>
    </row>
    <row r="167" spans="1:113" x14ac:dyDescent="0.25">
      <c r="A167" s="48">
        <v>230</v>
      </c>
      <c r="B167" s="58" t="s">
        <v>9</v>
      </c>
      <c r="C167" s="58" t="s">
        <v>10</v>
      </c>
      <c r="D167" s="58">
        <v>0.5</v>
      </c>
      <c r="E167" s="59">
        <v>0.8</v>
      </c>
      <c r="F167" s="59">
        <v>0.35</v>
      </c>
      <c r="G167" s="60">
        <v>3.5999999999999997E-2</v>
      </c>
      <c r="H167" s="58">
        <v>1.615</v>
      </c>
      <c r="I167" s="58">
        <v>2</v>
      </c>
      <c r="J167" s="58">
        <v>1.25</v>
      </c>
      <c r="K167" s="58" t="s">
        <v>8</v>
      </c>
      <c r="L167" s="60">
        <v>0.15970000000000001</v>
      </c>
      <c r="M167" s="60">
        <f t="shared" si="32"/>
        <v>0.22358</v>
      </c>
      <c r="N167" s="58">
        <v>2.81</v>
      </c>
      <c r="O167" s="58">
        <v>3.48</v>
      </c>
      <c r="P167" s="59">
        <f t="shared" si="28"/>
        <v>3.0769500000000001</v>
      </c>
      <c r="Q167" s="59">
        <f t="shared" si="33"/>
        <v>2.7468180254557968</v>
      </c>
      <c r="R167" s="59">
        <f t="shared" si="34"/>
        <v>3.8455452356381152</v>
      </c>
      <c r="S167" s="59">
        <f t="shared" si="35"/>
        <v>4.3930731583654703</v>
      </c>
      <c r="T167" s="59">
        <f t="shared" si="36"/>
        <v>5.4405318829579485</v>
      </c>
      <c r="U167" s="59">
        <f t="shared" si="37"/>
        <v>4.81041510841019</v>
      </c>
      <c r="V167" s="59">
        <v>10.9</v>
      </c>
      <c r="W167" s="30">
        <v>22.93</v>
      </c>
      <c r="X167" s="61" t="s">
        <v>54</v>
      </c>
      <c r="Y167" s="59">
        <f t="shared" si="38"/>
        <v>1.2384341637010676</v>
      </c>
      <c r="Z167" s="58">
        <v>2.81</v>
      </c>
      <c r="AA167" s="58"/>
      <c r="AB167" s="58">
        <v>3.48</v>
      </c>
      <c r="AC167" s="59"/>
      <c r="AD167" s="59">
        <v>10.9</v>
      </c>
      <c r="AE167" s="59"/>
      <c r="AF167" s="59">
        <f t="shared" si="39"/>
        <v>3.3989485375834962</v>
      </c>
      <c r="AG167" s="59"/>
      <c r="AH167" s="29"/>
      <c r="AI167" s="29"/>
      <c r="AN167" s="31"/>
      <c r="AO167" s="31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G167" s="29"/>
      <c r="BH167" s="29"/>
      <c r="BI167" s="29"/>
      <c r="BJ167" s="29"/>
      <c r="BK167" s="29"/>
      <c r="BL167" s="29"/>
      <c r="BM167" s="29"/>
      <c r="BN167" s="29"/>
      <c r="BO167" s="29"/>
      <c r="BP167" s="29"/>
      <c r="BQ167" s="29"/>
      <c r="BR167" s="29"/>
      <c r="BS167" s="29"/>
      <c r="BT167" s="29"/>
      <c r="BU167" s="29"/>
      <c r="BV167" s="29"/>
      <c r="BW167" s="29"/>
      <c r="BX167" s="29"/>
      <c r="BY167" s="29"/>
      <c r="BZ167" s="29"/>
      <c r="CA167" s="29"/>
      <c r="CB167" s="29"/>
      <c r="CC167" s="29"/>
      <c r="CD167" s="29"/>
      <c r="CE167" s="29"/>
      <c r="CF167" s="29"/>
      <c r="CG167" s="29"/>
      <c r="CH167" s="29"/>
      <c r="CI167" s="29"/>
      <c r="CJ167" s="29"/>
      <c r="CK167" s="29"/>
      <c r="CL167" s="29"/>
      <c r="CM167" s="29"/>
      <c r="CN167" s="29"/>
      <c r="CO167" s="29"/>
      <c r="CP167" s="29"/>
      <c r="CQ167" s="29"/>
      <c r="CR167" s="29"/>
      <c r="CS167" s="29"/>
      <c r="CT167" s="29"/>
      <c r="CU167" s="29"/>
      <c r="CV167" s="29"/>
      <c r="CW167" s="29"/>
      <c r="CX167" s="29"/>
      <c r="CY167" s="29"/>
      <c r="CZ167" s="29"/>
      <c r="DA167" s="29"/>
      <c r="DB167" s="29"/>
      <c r="DC167" s="29"/>
      <c r="DD167" s="29"/>
      <c r="DE167" s="29"/>
      <c r="DF167" s="29"/>
      <c r="DG167" s="29"/>
      <c r="DH167" s="29"/>
      <c r="DI167" s="29"/>
    </row>
    <row r="168" spans="1:113" x14ac:dyDescent="0.25">
      <c r="A168" s="48">
        <v>231</v>
      </c>
      <c r="B168" s="58" t="s">
        <v>9</v>
      </c>
      <c r="C168" s="58" t="s">
        <v>10</v>
      </c>
      <c r="D168" s="58">
        <v>0.5</v>
      </c>
      <c r="E168" s="59">
        <v>0.8</v>
      </c>
      <c r="F168" s="59">
        <v>0.35</v>
      </c>
      <c r="G168" s="60">
        <v>3.5999999999999997E-2</v>
      </c>
      <c r="H168" s="58">
        <v>1.615</v>
      </c>
      <c r="I168" s="58">
        <v>2</v>
      </c>
      <c r="J168" s="58">
        <v>1.25</v>
      </c>
      <c r="K168" s="58" t="s">
        <v>8</v>
      </c>
      <c r="L168" s="60">
        <v>0.14799999999999999</v>
      </c>
      <c r="M168" s="60">
        <f t="shared" si="32"/>
        <v>0.20719999999999997</v>
      </c>
      <c r="N168" s="58">
        <v>2.83</v>
      </c>
      <c r="O168" s="58">
        <v>3.48</v>
      </c>
      <c r="P168" s="59">
        <f t="shared" si="28"/>
        <v>3.0988500000000001</v>
      </c>
      <c r="Q168" s="59">
        <f t="shared" si="33"/>
        <v>2.545579635362917</v>
      </c>
      <c r="R168" s="59">
        <f t="shared" si="34"/>
        <v>3.5638114895080837</v>
      </c>
      <c r="S168" s="59">
        <f t="shared" si="35"/>
        <v>4.5958955676649538</v>
      </c>
      <c r="T168" s="59">
        <f t="shared" si="36"/>
        <v>5.6514899559978931</v>
      </c>
      <c r="U168" s="59">
        <f t="shared" si="37"/>
        <v>5.0325056465931235</v>
      </c>
      <c r="V168" s="59">
        <v>5.9</v>
      </c>
      <c r="W168" s="30">
        <v>9.57</v>
      </c>
      <c r="X168" s="61" t="s">
        <v>54</v>
      </c>
      <c r="Y168" s="59">
        <f t="shared" si="38"/>
        <v>1.2296819787985864</v>
      </c>
      <c r="Z168" s="58">
        <v>2.83</v>
      </c>
      <c r="AA168" s="58"/>
      <c r="AB168" s="58">
        <v>3.48</v>
      </c>
      <c r="AC168" s="59"/>
      <c r="AD168" s="59">
        <v>5.9</v>
      </c>
      <c r="AE168" s="59">
        <v>9.57</v>
      </c>
      <c r="AF168" s="59">
        <f t="shared" si="39"/>
        <v>3.5613633546795498</v>
      </c>
      <c r="AG168" s="59">
        <f t="shared" si="31"/>
        <v>3.608414554529122</v>
      </c>
      <c r="AH168" s="29"/>
      <c r="AI168" s="29"/>
      <c r="AN168" s="31"/>
      <c r="AO168" s="31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G168" s="29"/>
      <c r="BH168" s="29"/>
      <c r="BI168" s="29"/>
      <c r="BJ168" s="29"/>
      <c r="BK168" s="29"/>
      <c r="BL168" s="29"/>
      <c r="BM168" s="29"/>
      <c r="BN168" s="29"/>
      <c r="BO168" s="29"/>
      <c r="BP168" s="29"/>
      <c r="BQ168" s="29"/>
      <c r="BR168" s="29"/>
      <c r="BS168" s="29"/>
      <c r="BT168" s="29"/>
      <c r="BU168" s="29"/>
      <c r="BV168" s="29"/>
      <c r="BW168" s="29"/>
      <c r="BX168" s="29"/>
      <c r="BY168" s="29"/>
      <c r="BZ168" s="29"/>
      <c r="CA168" s="29"/>
      <c r="CB168" s="29"/>
      <c r="CC168" s="29"/>
      <c r="CD168" s="29"/>
      <c r="CE168" s="29"/>
      <c r="CF168" s="29"/>
      <c r="CG168" s="29"/>
      <c r="CH168" s="29"/>
      <c r="CI168" s="29"/>
      <c r="CJ168" s="29"/>
      <c r="CK168" s="29"/>
      <c r="CL168" s="29"/>
      <c r="CM168" s="29"/>
      <c r="CN168" s="29"/>
      <c r="CO168" s="29"/>
      <c r="CP168" s="29"/>
      <c r="CQ168" s="29"/>
      <c r="CR168" s="29"/>
      <c r="CS168" s="29"/>
      <c r="CT168" s="29"/>
      <c r="CU168" s="29"/>
      <c r="CV168" s="29"/>
      <c r="CW168" s="29"/>
      <c r="CX168" s="29"/>
      <c r="CY168" s="29"/>
      <c r="CZ168" s="29"/>
      <c r="DA168" s="29"/>
      <c r="DB168" s="29"/>
      <c r="DC168" s="29"/>
      <c r="DD168" s="29"/>
      <c r="DE168" s="29"/>
      <c r="DF168" s="29"/>
      <c r="DG168" s="29"/>
      <c r="DH168" s="29"/>
      <c r="DI168" s="29"/>
    </row>
    <row r="169" spans="1:113" x14ac:dyDescent="0.25">
      <c r="A169" s="48">
        <v>232</v>
      </c>
      <c r="B169" s="58" t="s">
        <v>9</v>
      </c>
      <c r="C169" s="58" t="s">
        <v>10</v>
      </c>
      <c r="D169" s="58">
        <v>0.5</v>
      </c>
      <c r="E169" s="59">
        <v>0.8</v>
      </c>
      <c r="F169" s="59">
        <v>0.35</v>
      </c>
      <c r="G169" s="60">
        <v>3.5999999999999997E-2</v>
      </c>
      <c r="H169" s="58">
        <v>1.615</v>
      </c>
      <c r="I169" s="58">
        <v>2</v>
      </c>
      <c r="J169" s="58">
        <v>1.25</v>
      </c>
      <c r="K169" s="58" t="s">
        <v>8</v>
      </c>
      <c r="L169" s="60">
        <v>0.1142</v>
      </c>
      <c r="M169" s="60">
        <f t="shared" si="32"/>
        <v>0.15987999999999999</v>
      </c>
      <c r="N169" s="58">
        <v>1.31</v>
      </c>
      <c r="O169" s="58">
        <v>1.39</v>
      </c>
      <c r="P169" s="59">
        <f t="shared" si="28"/>
        <v>1.43445</v>
      </c>
      <c r="Q169" s="59">
        <f t="shared" si="33"/>
        <v>1.9642242862057104</v>
      </c>
      <c r="R169" s="59">
        <f t="shared" si="34"/>
        <v>2.7499140006879945</v>
      </c>
      <c r="S169" s="59">
        <f t="shared" si="35"/>
        <v>2.4218810972175286</v>
      </c>
      <c r="T169" s="59">
        <f t="shared" si="36"/>
        <v>2.5697822329254691</v>
      </c>
      <c r="U169" s="59">
        <f t="shared" si="37"/>
        <v>2.6519598014531938</v>
      </c>
      <c r="V169" s="59">
        <v>3.2</v>
      </c>
      <c r="W169" s="30">
        <v>2.85</v>
      </c>
      <c r="X169" s="61" t="s">
        <v>54</v>
      </c>
      <c r="Y169" s="59">
        <f t="shared" si="38"/>
        <v>1.0610687022900762</v>
      </c>
      <c r="Z169" s="58">
        <v>1.31</v>
      </c>
      <c r="AA169" s="58"/>
      <c r="AB169" s="58">
        <v>1.39</v>
      </c>
      <c r="AC169" s="59"/>
      <c r="AD169" s="59">
        <v>3.2</v>
      </c>
      <c r="AE169" s="59">
        <v>2.85</v>
      </c>
      <c r="AF169" s="59">
        <f t="shared" si="39"/>
        <v>3.1057112899142494</v>
      </c>
      <c r="AG169" s="59">
        <f t="shared" si="31"/>
        <v>3.5475965995558383</v>
      </c>
      <c r="AH169" s="29"/>
      <c r="AI169" s="29"/>
      <c r="AN169" s="31"/>
      <c r="AO169" s="31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G169" s="29"/>
      <c r="BH169" s="29"/>
      <c r="BI169" s="29"/>
      <c r="BJ169" s="29"/>
      <c r="BK169" s="29"/>
      <c r="BL169" s="29"/>
      <c r="BM169" s="29"/>
      <c r="BN169" s="29"/>
      <c r="BO169" s="29"/>
      <c r="BP169" s="29"/>
      <c r="BQ169" s="29"/>
      <c r="BR169" s="29"/>
      <c r="BS169" s="29"/>
      <c r="BT169" s="29"/>
      <c r="BU169" s="29"/>
      <c r="BV169" s="29"/>
      <c r="BW169" s="29"/>
      <c r="BX169" s="29"/>
      <c r="BY169" s="29"/>
      <c r="BZ169" s="29"/>
      <c r="CA169" s="29"/>
      <c r="CB169" s="29"/>
      <c r="CC169" s="29"/>
      <c r="CD169" s="29"/>
      <c r="CE169" s="29"/>
      <c r="CF169" s="29"/>
      <c r="CG169" s="29"/>
      <c r="CH169" s="29"/>
      <c r="CI169" s="29"/>
      <c r="CJ169" s="29"/>
      <c r="CK169" s="29"/>
      <c r="CL169" s="29"/>
      <c r="CM169" s="29"/>
      <c r="CN169" s="29"/>
      <c r="CO169" s="29"/>
      <c r="CP169" s="29"/>
      <c r="CQ169" s="29"/>
      <c r="CR169" s="29"/>
      <c r="CS169" s="29"/>
      <c r="CT169" s="29"/>
      <c r="CU169" s="29"/>
      <c r="CV169" s="29"/>
      <c r="CW169" s="29"/>
      <c r="CX169" s="29"/>
      <c r="CY169" s="29"/>
      <c r="CZ169" s="29"/>
      <c r="DA169" s="29"/>
      <c r="DB169" s="29"/>
      <c r="DC169" s="29"/>
      <c r="DD169" s="29"/>
      <c r="DE169" s="29"/>
      <c r="DF169" s="29"/>
      <c r="DG169" s="29"/>
      <c r="DH169" s="29"/>
      <c r="DI169" s="29"/>
    </row>
    <row r="170" spans="1:113" x14ac:dyDescent="0.25">
      <c r="A170" s="48">
        <v>233</v>
      </c>
      <c r="B170" s="58" t="s">
        <v>9</v>
      </c>
      <c r="C170" s="58" t="s">
        <v>10</v>
      </c>
      <c r="D170" s="58">
        <v>0.5</v>
      </c>
      <c r="E170" s="59">
        <v>0.8</v>
      </c>
      <c r="F170" s="59">
        <v>0.35</v>
      </c>
      <c r="G170" s="60">
        <v>3.5999999999999997E-2</v>
      </c>
      <c r="H170" s="58">
        <v>1.615</v>
      </c>
      <c r="I170" s="58">
        <v>2</v>
      </c>
      <c r="J170" s="58">
        <v>1.25</v>
      </c>
      <c r="K170" s="58" t="s">
        <v>8</v>
      </c>
      <c r="L170" s="60">
        <v>0.13639999999999999</v>
      </c>
      <c r="M170" s="60">
        <f t="shared" si="32"/>
        <v>0.19095999999999999</v>
      </c>
      <c r="N170" s="58">
        <v>1.32</v>
      </c>
      <c r="O170" s="58">
        <v>1.4</v>
      </c>
      <c r="P170" s="59">
        <f t="shared" si="28"/>
        <v>1.4454</v>
      </c>
      <c r="Q170" s="59">
        <f t="shared" si="33"/>
        <v>2.3460612315101481</v>
      </c>
      <c r="R170" s="59">
        <f t="shared" si="34"/>
        <v>3.2844857241142069</v>
      </c>
      <c r="S170" s="59">
        <f t="shared" si="35"/>
        <v>2.2329619356030657</v>
      </c>
      <c r="T170" s="59">
        <f t="shared" si="36"/>
        <v>2.3682929620032511</v>
      </c>
      <c r="U170" s="59">
        <f t="shared" si="37"/>
        <v>2.4450933194853568</v>
      </c>
      <c r="V170" s="59">
        <v>4.4400000000000004</v>
      </c>
      <c r="W170" s="30">
        <v>7.11</v>
      </c>
      <c r="X170" s="61" t="s">
        <v>54</v>
      </c>
      <c r="Y170" s="59">
        <f t="shared" si="38"/>
        <v>1.0606060606060606</v>
      </c>
      <c r="Z170" s="58">
        <v>1.32</v>
      </c>
      <c r="AA170" s="58"/>
      <c r="AB170" s="58">
        <v>1.4</v>
      </c>
      <c r="AC170" s="59"/>
      <c r="AD170" s="59">
        <v>4.4400000000000004</v>
      </c>
      <c r="AE170" s="59">
        <v>7.11</v>
      </c>
      <c r="AF170" s="59">
        <f t="shared" si="39"/>
        <v>3.4742634610197398</v>
      </c>
      <c r="AG170" s="59">
        <f t="shared" si="31"/>
        <v>3.5292103826210348</v>
      </c>
      <c r="AH170" s="29"/>
      <c r="AI170" s="29"/>
      <c r="AN170" s="31"/>
      <c r="AO170" s="31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G170" s="29"/>
      <c r="BH170" s="29"/>
      <c r="BI170" s="29"/>
      <c r="BJ170" s="29"/>
      <c r="BK170" s="29"/>
      <c r="BL170" s="29"/>
      <c r="BM170" s="29"/>
      <c r="BN170" s="29"/>
      <c r="BO170" s="29"/>
      <c r="BP170" s="29"/>
      <c r="BQ170" s="29"/>
      <c r="BR170" s="29"/>
      <c r="BS170" s="29"/>
      <c r="BT170" s="29"/>
      <c r="BU170" s="29"/>
      <c r="BV170" s="29"/>
      <c r="BW170" s="29"/>
      <c r="BX170" s="29"/>
      <c r="BY170" s="29"/>
      <c r="BZ170" s="29"/>
      <c r="CA170" s="29"/>
      <c r="CB170" s="29"/>
      <c r="CC170" s="29"/>
      <c r="CD170" s="29"/>
      <c r="CE170" s="29"/>
      <c r="CF170" s="29"/>
      <c r="CG170" s="29"/>
      <c r="CH170" s="29"/>
      <c r="CI170" s="29"/>
      <c r="CJ170" s="29"/>
      <c r="CK170" s="29"/>
      <c r="CL170" s="29"/>
      <c r="CM170" s="29"/>
      <c r="CN170" s="29"/>
      <c r="CO170" s="29"/>
      <c r="CP170" s="29"/>
      <c r="CQ170" s="29"/>
      <c r="CR170" s="29"/>
      <c r="CS170" s="29"/>
      <c r="CT170" s="29"/>
      <c r="CU170" s="29"/>
      <c r="CV170" s="29"/>
      <c r="CW170" s="29"/>
      <c r="CX170" s="29"/>
      <c r="CY170" s="29"/>
      <c r="CZ170" s="29"/>
      <c r="DA170" s="29"/>
      <c r="DB170" s="29"/>
      <c r="DC170" s="29"/>
      <c r="DD170" s="29"/>
      <c r="DE170" s="29"/>
      <c r="DF170" s="29"/>
      <c r="DG170" s="29"/>
      <c r="DH170" s="29"/>
      <c r="DI170" s="29"/>
    </row>
    <row r="171" spans="1:113" x14ac:dyDescent="0.25">
      <c r="A171" s="48">
        <v>234</v>
      </c>
      <c r="B171" s="58" t="s">
        <v>9</v>
      </c>
      <c r="C171" s="58" t="s">
        <v>10</v>
      </c>
      <c r="D171" s="58">
        <v>0.5</v>
      </c>
      <c r="E171" s="59">
        <v>0.8</v>
      </c>
      <c r="F171" s="59">
        <v>0.35</v>
      </c>
      <c r="G171" s="60">
        <v>3.5999999999999997E-2</v>
      </c>
      <c r="H171" s="58">
        <v>1.615</v>
      </c>
      <c r="I171" s="58">
        <v>2</v>
      </c>
      <c r="J171" s="58">
        <v>1.25</v>
      </c>
      <c r="K171" s="58" t="s">
        <v>8</v>
      </c>
      <c r="L171" s="60">
        <v>0.159</v>
      </c>
      <c r="M171" s="60">
        <f t="shared" si="32"/>
        <v>0.22259999999999999</v>
      </c>
      <c r="N171" s="58">
        <v>1.35</v>
      </c>
      <c r="O171" s="58">
        <v>1.46</v>
      </c>
      <c r="P171" s="59">
        <f t="shared" si="28"/>
        <v>1.4782500000000001</v>
      </c>
      <c r="Q171" s="59">
        <f t="shared" si="33"/>
        <v>2.734778121775026</v>
      </c>
      <c r="R171" s="59">
        <f t="shared" si="34"/>
        <v>3.8286893704850362</v>
      </c>
      <c r="S171" s="59">
        <f t="shared" si="35"/>
        <v>2.1151919266779098</v>
      </c>
      <c r="T171" s="59">
        <f t="shared" si="36"/>
        <v>2.2875408984812946</v>
      </c>
      <c r="U171" s="59">
        <f t="shared" si="37"/>
        <v>2.316135159712311</v>
      </c>
      <c r="V171" s="59">
        <v>8.4600000000000009</v>
      </c>
      <c r="W171" s="30">
        <v>16.13</v>
      </c>
      <c r="X171" s="61" t="s">
        <v>54</v>
      </c>
      <c r="Y171" s="59">
        <f t="shared" si="38"/>
        <v>1.0814814814814815</v>
      </c>
      <c r="Z171" s="58">
        <v>1.35</v>
      </c>
      <c r="AA171" s="58"/>
      <c r="AB171" s="58">
        <v>1.46</v>
      </c>
      <c r="AC171" s="59"/>
      <c r="AD171" s="59">
        <v>8.4600000000000009</v>
      </c>
      <c r="AE171" s="59"/>
      <c r="AF171" s="59">
        <f t="shared" si="39"/>
        <v>3.5599838212612966</v>
      </c>
      <c r="AG171" s="59"/>
      <c r="AH171" s="29"/>
      <c r="AI171" s="29"/>
      <c r="AN171" s="31"/>
      <c r="AO171" s="31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G171" s="29"/>
      <c r="BH171" s="29"/>
      <c r="BI171" s="29"/>
      <c r="BJ171" s="29"/>
      <c r="BK171" s="29"/>
      <c r="BL171" s="29"/>
      <c r="BM171" s="29"/>
      <c r="BN171" s="29"/>
      <c r="BO171" s="29"/>
      <c r="BP171" s="29"/>
      <c r="BQ171" s="29"/>
      <c r="BR171" s="29"/>
      <c r="BS171" s="29"/>
      <c r="BT171" s="29"/>
      <c r="BU171" s="29"/>
      <c r="BV171" s="29"/>
      <c r="BW171" s="29"/>
      <c r="BX171" s="29"/>
      <c r="BY171" s="29"/>
      <c r="BZ171" s="29"/>
      <c r="CA171" s="29"/>
      <c r="CB171" s="29"/>
      <c r="CC171" s="29"/>
      <c r="CD171" s="29"/>
      <c r="CE171" s="29"/>
      <c r="CF171" s="29"/>
      <c r="CG171" s="29"/>
      <c r="CH171" s="29"/>
      <c r="CI171" s="29"/>
      <c r="CJ171" s="29"/>
      <c r="CK171" s="29"/>
      <c r="CL171" s="29"/>
      <c r="CM171" s="29"/>
      <c r="CN171" s="29"/>
      <c r="CO171" s="29"/>
      <c r="CP171" s="29"/>
      <c r="CQ171" s="29"/>
      <c r="CR171" s="29"/>
      <c r="CS171" s="29"/>
      <c r="CT171" s="29"/>
      <c r="CU171" s="29"/>
      <c r="CV171" s="29"/>
      <c r="CW171" s="29"/>
      <c r="CX171" s="29"/>
      <c r="CY171" s="29"/>
      <c r="CZ171" s="29"/>
      <c r="DA171" s="29"/>
      <c r="DB171" s="29"/>
      <c r="DC171" s="29"/>
      <c r="DD171" s="29"/>
      <c r="DE171" s="29"/>
      <c r="DF171" s="29"/>
      <c r="DG171" s="29"/>
      <c r="DH171" s="29"/>
      <c r="DI171" s="29"/>
    </row>
    <row r="172" spans="1:113" x14ac:dyDescent="0.25">
      <c r="A172" s="48">
        <v>235</v>
      </c>
      <c r="B172" s="58" t="s">
        <v>9</v>
      </c>
      <c r="C172" s="58" t="s">
        <v>10</v>
      </c>
      <c r="D172" s="58">
        <v>0.5</v>
      </c>
      <c r="E172" s="59">
        <v>0.8</v>
      </c>
      <c r="F172" s="59">
        <v>0.35</v>
      </c>
      <c r="G172" s="60">
        <v>3.5999999999999997E-2</v>
      </c>
      <c r="H172" s="58">
        <v>1.615</v>
      </c>
      <c r="I172" s="58">
        <v>2</v>
      </c>
      <c r="J172" s="58">
        <v>1.25</v>
      </c>
      <c r="K172" s="58" t="s">
        <v>8</v>
      </c>
      <c r="L172" s="60">
        <v>9.0899999999999995E-2</v>
      </c>
      <c r="M172" s="60">
        <f t="shared" si="32"/>
        <v>0.12725999999999998</v>
      </c>
      <c r="N172" s="58">
        <v>1.3</v>
      </c>
      <c r="O172" s="58">
        <v>1.42</v>
      </c>
      <c r="P172" s="59">
        <f t="shared" si="28"/>
        <v>1.4235</v>
      </c>
      <c r="Q172" s="59">
        <f t="shared" si="33"/>
        <v>1.563467492260062</v>
      </c>
      <c r="R172" s="59">
        <f t="shared" si="34"/>
        <v>2.1888544891640866</v>
      </c>
      <c r="S172" s="59">
        <f t="shared" si="35"/>
        <v>2.6938659725309115</v>
      </c>
      <c r="T172" s="59">
        <f t="shared" si="36"/>
        <v>2.9425305238414565</v>
      </c>
      <c r="U172" s="59">
        <f t="shared" si="37"/>
        <v>2.9497832399213477</v>
      </c>
      <c r="V172" s="59">
        <v>1</v>
      </c>
      <c r="W172" s="30">
        <v>1.2</v>
      </c>
      <c r="X172" s="61" t="s">
        <v>54</v>
      </c>
      <c r="Y172" s="59">
        <f t="shared" si="38"/>
        <v>1.0923076923076922</v>
      </c>
      <c r="Z172" s="58">
        <v>1.3</v>
      </c>
      <c r="AA172" s="58"/>
      <c r="AB172" s="58">
        <v>1.42</v>
      </c>
      <c r="AC172" s="59"/>
      <c r="AD172" s="59">
        <v>1</v>
      </c>
      <c r="AE172" s="59">
        <v>1.2</v>
      </c>
      <c r="AF172" s="59">
        <f t="shared" si="39"/>
        <v>3.1195277679854003</v>
      </c>
      <c r="AG172" s="59">
        <f t="shared" si="31"/>
        <v>3.3571035095244794</v>
      </c>
      <c r="AH172" s="29"/>
      <c r="AI172" s="29"/>
      <c r="AN172" s="31"/>
      <c r="AO172" s="31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G172" s="29"/>
      <c r="BH172" s="29"/>
      <c r="BI172" s="29"/>
      <c r="BJ172" s="29"/>
      <c r="BK172" s="29"/>
      <c r="BL172" s="29"/>
      <c r="BM172" s="29"/>
      <c r="BN172" s="29"/>
      <c r="BO172" s="29"/>
      <c r="BP172" s="29"/>
      <c r="BQ172" s="29"/>
      <c r="BR172" s="29"/>
      <c r="BS172" s="29"/>
      <c r="BT172" s="29"/>
      <c r="BU172" s="29"/>
      <c r="BV172" s="29"/>
      <c r="BW172" s="29"/>
      <c r="BX172" s="29"/>
      <c r="BY172" s="29"/>
      <c r="BZ172" s="29"/>
      <c r="CA172" s="29"/>
      <c r="CB172" s="29"/>
      <c r="CC172" s="29"/>
      <c r="CD172" s="29"/>
      <c r="CE172" s="29"/>
      <c r="CF172" s="29"/>
      <c r="CG172" s="29"/>
      <c r="CH172" s="29"/>
      <c r="CI172" s="29"/>
      <c r="CJ172" s="29"/>
      <c r="CK172" s="29"/>
      <c r="CL172" s="29"/>
      <c r="CM172" s="29"/>
      <c r="CN172" s="29"/>
      <c r="CO172" s="29"/>
      <c r="CP172" s="29"/>
      <c r="CQ172" s="29"/>
      <c r="CR172" s="29"/>
      <c r="CS172" s="29"/>
      <c r="CT172" s="29"/>
      <c r="CU172" s="29"/>
      <c r="CV172" s="29"/>
      <c r="CW172" s="29"/>
      <c r="CX172" s="29"/>
      <c r="CY172" s="29"/>
      <c r="CZ172" s="29"/>
      <c r="DA172" s="29"/>
      <c r="DB172" s="29"/>
      <c r="DC172" s="29"/>
      <c r="DD172" s="29"/>
      <c r="DE172" s="29"/>
      <c r="DF172" s="29"/>
      <c r="DG172" s="29"/>
      <c r="DH172" s="29"/>
      <c r="DI172" s="29"/>
    </row>
    <row r="173" spans="1:113" x14ac:dyDescent="0.25">
      <c r="A173" s="49">
        <v>236</v>
      </c>
      <c r="B173" s="37" t="s">
        <v>9</v>
      </c>
      <c r="C173" s="37" t="s">
        <v>10</v>
      </c>
      <c r="D173" s="37">
        <v>0.5</v>
      </c>
      <c r="E173" s="33">
        <v>0.8</v>
      </c>
      <c r="F173" s="33">
        <v>0.35</v>
      </c>
      <c r="G173" s="50">
        <v>3.5999999999999997E-2</v>
      </c>
      <c r="H173" s="37">
        <v>1.615</v>
      </c>
      <c r="I173" s="37">
        <v>2</v>
      </c>
      <c r="J173" s="37">
        <v>1.25</v>
      </c>
      <c r="K173" s="37" t="s">
        <v>8</v>
      </c>
      <c r="L173" s="50">
        <v>0.1236</v>
      </c>
      <c r="M173" s="50">
        <f t="shared" si="32"/>
        <v>0.17304</v>
      </c>
      <c r="N173" s="37">
        <v>1.32</v>
      </c>
      <c r="O173" s="37">
        <v>1.41</v>
      </c>
      <c r="P173" s="33">
        <f t="shared" si="28"/>
        <v>1.4454</v>
      </c>
      <c r="Q173" s="33">
        <f t="shared" si="33"/>
        <v>2.1259029927760578</v>
      </c>
      <c r="R173" s="33">
        <f t="shared" si="34"/>
        <v>2.9762641898864812</v>
      </c>
      <c r="S173" s="33">
        <f t="shared" si="35"/>
        <v>2.3457367381370706</v>
      </c>
      <c r="T173" s="33">
        <f t="shared" si="36"/>
        <v>2.5056733339191433</v>
      </c>
      <c r="U173" s="33">
        <f t="shared" si="37"/>
        <v>2.5685817282600922</v>
      </c>
      <c r="V173" s="33">
        <v>2.0099999999999998</v>
      </c>
      <c r="W173" s="32">
        <v>4.0999999999999996</v>
      </c>
      <c r="X173" s="72" t="s">
        <v>54</v>
      </c>
      <c r="Y173" s="33">
        <f t="shared" si="38"/>
        <v>1.0681818181818181</v>
      </c>
      <c r="Z173" s="37">
        <v>1.32</v>
      </c>
      <c r="AA173" s="37"/>
      <c r="AB173" s="37">
        <v>1.41</v>
      </c>
      <c r="AC173" s="33"/>
      <c r="AD173" s="33">
        <v>2.0099999999999998</v>
      </c>
      <c r="AE173" s="33">
        <v>4.0999999999999996</v>
      </c>
      <c r="AF173" s="33">
        <f t="shared" si="39"/>
        <v>3.688962426849614</v>
      </c>
      <c r="AG173" s="33">
        <f t="shared" si="31"/>
        <v>3.5702513944147038</v>
      </c>
      <c r="AH173" s="29"/>
      <c r="AI173" s="29"/>
      <c r="AN173" s="31"/>
      <c r="AO173" s="31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G173" s="29"/>
      <c r="BH173" s="29"/>
      <c r="BI173" s="29"/>
      <c r="BJ173" s="29"/>
      <c r="BK173" s="29"/>
      <c r="BL173" s="29"/>
      <c r="BM173" s="29"/>
      <c r="BN173" s="29"/>
      <c r="BO173" s="29"/>
      <c r="BP173" s="29"/>
      <c r="BQ173" s="29"/>
      <c r="BR173" s="29"/>
      <c r="BS173" s="29"/>
      <c r="BT173" s="29"/>
      <c r="BU173" s="29"/>
      <c r="BV173" s="29"/>
      <c r="BW173" s="29"/>
      <c r="BX173" s="29"/>
      <c r="BY173" s="29"/>
      <c r="BZ173" s="29"/>
      <c r="CA173" s="29"/>
      <c r="CB173" s="29"/>
      <c r="CC173" s="29"/>
      <c r="CD173" s="29"/>
      <c r="CE173" s="29"/>
      <c r="CF173" s="29"/>
      <c r="CG173" s="29"/>
      <c r="CH173" s="29"/>
      <c r="CI173" s="29"/>
      <c r="CJ173" s="29"/>
      <c r="CK173" s="29"/>
      <c r="CL173" s="29"/>
      <c r="CM173" s="29"/>
      <c r="CN173" s="29"/>
      <c r="CO173" s="29"/>
      <c r="CP173" s="29"/>
      <c r="CQ173" s="29"/>
      <c r="CR173" s="29"/>
      <c r="CS173" s="29"/>
      <c r="CT173" s="29"/>
      <c r="CU173" s="29"/>
      <c r="CV173" s="29"/>
      <c r="CW173" s="29"/>
      <c r="CX173" s="29"/>
      <c r="CY173" s="29"/>
      <c r="CZ173" s="29"/>
      <c r="DA173" s="29"/>
      <c r="DB173" s="29"/>
      <c r="DC173" s="29"/>
      <c r="DD173" s="29"/>
      <c r="DE173" s="29"/>
      <c r="DF173" s="29"/>
      <c r="DG173" s="29"/>
      <c r="DH173" s="29"/>
      <c r="DI173" s="29"/>
    </row>
    <row r="174" spans="1:113" x14ac:dyDescent="0.25">
      <c r="A174" s="48">
        <v>237</v>
      </c>
      <c r="B174" s="58" t="s">
        <v>9</v>
      </c>
      <c r="C174" s="58" t="s">
        <v>10</v>
      </c>
      <c r="D174" s="58">
        <v>0.5</v>
      </c>
      <c r="E174" s="59">
        <v>0.8</v>
      </c>
      <c r="F174" s="59">
        <v>0.35</v>
      </c>
      <c r="G174" s="60">
        <v>3.5999999999999997E-2</v>
      </c>
      <c r="H174" s="58">
        <v>1.615</v>
      </c>
      <c r="I174" s="58">
        <v>1.5</v>
      </c>
      <c r="J174" s="58">
        <v>1.25</v>
      </c>
      <c r="K174" s="58" t="s">
        <v>8</v>
      </c>
      <c r="L174" s="60">
        <v>0.11310000000000001</v>
      </c>
      <c r="M174" s="60">
        <f t="shared" si="32"/>
        <v>0.15834000000000001</v>
      </c>
      <c r="N174" s="58">
        <v>2.15</v>
      </c>
      <c r="O174" s="58">
        <v>2.56</v>
      </c>
      <c r="P174" s="59">
        <f t="shared" si="28"/>
        <v>2.35425</v>
      </c>
      <c r="Q174" s="59">
        <f t="shared" si="33"/>
        <v>1.9453044375644997</v>
      </c>
      <c r="R174" s="59">
        <f t="shared" si="34"/>
        <v>2.7234262125902995</v>
      </c>
      <c r="S174" s="59">
        <f t="shared" si="35"/>
        <v>5.325500967346902</v>
      </c>
      <c r="T174" s="59">
        <f t="shared" si="36"/>
        <v>6.3410616169339864</v>
      </c>
      <c r="U174" s="59">
        <f t="shared" si="37"/>
        <v>5.8314235592448584</v>
      </c>
      <c r="V174" s="59">
        <v>10.42</v>
      </c>
      <c r="W174" s="30">
        <v>14.89</v>
      </c>
      <c r="X174" s="61" t="s">
        <v>54</v>
      </c>
      <c r="Y174" s="59">
        <f t="shared" si="38"/>
        <v>1.1906976744186046</v>
      </c>
      <c r="Z174" s="58">
        <v>2.15</v>
      </c>
      <c r="AA174" s="58"/>
      <c r="AB174" s="58">
        <v>2.56</v>
      </c>
      <c r="AC174" s="59"/>
      <c r="AD174" s="59">
        <v>10.42</v>
      </c>
      <c r="AE174" s="59"/>
      <c r="AF174" s="59">
        <f>Q174/(AD174/1000^0.5)^0.2</f>
        <v>2.4289246016205213</v>
      </c>
      <c r="AG174" s="59"/>
      <c r="AH174" s="29"/>
      <c r="AI174" s="29"/>
      <c r="AN174" s="31"/>
      <c r="AO174" s="31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G174" s="29"/>
      <c r="BH174" s="29"/>
      <c r="BI174" s="29"/>
      <c r="BJ174" s="29"/>
      <c r="BK174" s="29"/>
      <c r="BL174" s="29"/>
      <c r="BM174" s="29"/>
      <c r="BN174" s="29"/>
      <c r="BO174" s="29"/>
      <c r="BP174" s="29"/>
      <c r="BQ174" s="29"/>
      <c r="BR174" s="29"/>
      <c r="BS174" s="29"/>
      <c r="BT174" s="29"/>
      <c r="BU174" s="29"/>
      <c r="BV174" s="29"/>
      <c r="BW174" s="29"/>
      <c r="BX174" s="29"/>
      <c r="BY174" s="29"/>
      <c r="BZ174" s="29"/>
      <c r="CA174" s="29"/>
      <c r="CB174" s="29"/>
      <c r="CC174" s="29"/>
      <c r="CD174" s="29"/>
      <c r="CE174" s="29"/>
      <c r="CF174" s="29"/>
      <c r="CG174" s="29"/>
      <c r="CH174" s="29"/>
      <c r="CI174" s="29"/>
      <c r="CJ174" s="29"/>
      <c r="CK174" s="29"/>
      <c r="CL174" s="29"/>
      <c r="CM174" s="29"/>
      <c r="CN174" s="29"/>
      <c r="CO174" s="29"/>
      <c r="CP174" s="29"/>
      <c r="CQ174" s="29"/>
      <c r="CR174" s="29"/>
      <c r="CS174" s="29"/>
      <c r="CT174" s="29"/>
      <c r="CU174" s="29"/>
      <c r="CV174" s="29"/>
      <c r="CW174" s="29"/>
      <c r="CX174" s="29"/>
      <c r="CY174" s="29"/>
      <c r="CZ174" s="29"/>
      <c r="DA174" s="29"/>
      <c r="DB174" s="29"/>
      <c r="DC174" s="29"/>
      <c r="DD174" s="29"/>
      <c r="DE174" s="29"/>
      <c r="DF174" s="29"/>
      <c r="DG174" s="29"/>
      <c r="DH174" s="29"/>
      <c r="DI174" s="29"/>
    </row>
    <row r="175" spans="1:113" x14ac:dyDescent="0.25">
      <c r="A175" s="48">
        <v>238</v>
      </c>
      <c r="B175" s="58" t="s">
        <v>9</v>
      </c>
      <c r="C175" s="58" t="s">
        <v>10</v>
      </c>
      <c r="D175" s="58">
        <v>0.5</v>
      </c>
      <c r="E175" s="59">
        <v>0.8</v>
      </c>
      <c r="F175" s="59">
        <v>0.35</v>
      </c>
      <c r="G175" s="60">
        <v>3.5999999999999997E-2</v>
      </c>
      <c r="H175" s="58">
        <v>1.615</v>
      </c>
      <c r="I175" s="58">
        <v>1.5</v>
      </c>
      <c r="J175" s="58">
        <v>1.25</v>
      </c>
      <c r="K175" s="58" t="s">
        <v>8</v>
      </c>
      <c r="L175" s="60">
        <v>8.6099999999999996E-2</v>
      </c>
      <c r="M175" s="60">
        <f t="shared" si="32"/>
        <v>0.12053999999999998</v>
      </c>
      <c r="N175" s="58">
        <v>2.16</v>
      </c>
      <c r="O175" s="58">
        <v>2.5299999999999998</v>
      </c>
      <c r="P175" s="59">
        <f t="shared" si="28"/>
        <v>2.3652000000000002</v>
      </c>
      <c r="Q175" s="59">
        <f t="shared" si="33"/>
        <v>1.480908152734778</v>
      </c>
      <c r="R175" s="59">
        <f t="shared" si="34"/>
        <v>2.0732714138286892</v>
      </c>
      <c r="S175" s="59">
        <f t="shared" si="35"/>
        <v>6.1320471548721152</v>
      </c>
      <c r="T175" s="59">
        <f t="shared" si="36"/>
        <v>7.1824441212159487</v>
      </c>
      <c r="U175" s="59">
        <f t="shared" si="37"/>
        <v>6.7145916345849663</v>
      </c>
      <c r="V175" s="59">
        <v>2.39</v>
      </c>
      <c r="W175" s="30">
        <v>2.73</v>
      </c>
      <c r="X175" s="61" t="s">
        <v>54</v>
      </c>
      <c r="Y175" s="59">
        <f t="shared" si="38"/>
        <v>1.1712962962962961</v>
      </c>
      <c r="Z175" s="58">
        <v>2.16</v>
      </c>
      <c r="AA175" s="58"/>
      <c r="AB175" s="58">
        <v>2.5299999999999998</v>
      </c>
      <c r="AC175" s="59"/>
      <c r="AD175" s="59">
        <v>2.39</v>
      </c>
      <c r="AE175" s="59">
        <v>2.73</v>
      </c>
      <c r="AF175" s="59">
        <f t="shared" si="39"/>
        <v>2.4822672866500528</v>
      </c>
      <c r="AG175" s="59">
        <f t="shared" si="31"/>
        <v>2.6977873882870358</v>
      </c>
      <c r="AH175" s="29"/>
      <c r="AI175" s="29"/>
      <c r="AN175" s="31"/>
      <c r="AO175" s="31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  <c r="BG175" s="29"/>
      <c r="BH175" s="29"/>
      <c r="BI175" s="29"/>
      <c r="BJ175" s="29"/>
      <c r="BK175" s="29"/>
      <c r="BL175" s="29"/>
      <c r="BM175" s="29"/>
      <c r="BN175" s="29"/>
      <c r="BO175" s="29"/>
      <c r="BP175" s="29"/>
      <c r="BQ175" s="29"/>
      <c r="BR175" s="29"/>
      <c r="BS175" s="29"/>
      <c r="BT175" s="29"/>
      <c r="BU175" s="29"/>
      <c r="BV175" s="29"/>
      <c r="BW175" s="29"/>
      <c r="BX175" s="29"/>
      <c r="BY175" s="29"/>
      <c r="BZ175" s="29"/>
      <c r="CA175" s="29"/>
      <c r="CB175" s="29"/>
      <c r="CC175" s="29"/>
      <c r="CD175" s="29"/>
      <c r="CE175" s="29"/>
      <c r="CF175" s="29"/>
      <c r="CG175" s="29"/>
      <c r="CH175" s="29"/>
      <c r="CI175" s="29"/>
      <c r="CJ175" s="29"/>
      <c r="CK175" s="29"/>
      <c r="CL175" s="29"/>
      <c r="CM175" s="29"/>
      <c r="CN175" s="29"/>
      <c r="CO175" s="29"/>
      <c r="CP175" s="29"/>
      <c r="CQ175" s="29"/>
      <c r="CR175" s="29"/>
      <c r="CS175" s="29"/>
      <c r="CT175" s="29"/>
      <c r="CU175" s="29"/>
      <c r="CV175" s="29"/>
      <c r="CW175" s="29"/>
      <c r="CX175" s="29"/>
      <c r="CY175" s="29"/>
      <c r="CZ175" s="29"/>
      <c r="DA175" s="29"/>
      <c r="DB175" s="29"/>
      <c r="DC175" s="29"/>
      <c r="DD175" s="29"/>
      <c r="DE175" s="29"/>
      <c r="DF175" s="29"/>
      <c r="DG175" s="29"/>
      <c r="DH175" s="29"/>
      <c r="DI175" s="29"/>
    </row>
    <row r="176" spans="1:113" x14ac:dyDescent="0.25">
      <c r="A176" s="48">
        <v>239</v>
      </c>
      <c r="B176" s="58" t="s">
        <v>9</v>
      </c>
      <c r="C176" s="58" t="s">
        <v>10</v>
      </c>
      <c r="D176" s="58">
        <v>0.5</v>
      </c>
      <c r="E176" s="59">
        <v>0.8</v>
      </c>
      <c r="F176" s="59">
        <v>0.35</v>
      </c>
      <c r="G176" s="60">
        <v>3.5999999999999997E-2</v>
      </c>
      <c r="H176" s="58">
        <v>1.615</v>
      </c>
      <c r="I176" s="58">
        <v>1.5</v>
      </c>
      <c r="J176" s="58">
        <v>1.25</v>
      </c>
      <c r="K176" s="58" t="s">
        <v>8</v>
      </c>
      <c r="L176" s="60">
        <v>9.6199999999999994E-2</v>
      </c>
      <c r="M176" s="60">
        <f t="shared" si="32"/>
        <v>0.13467999999999999</v>
      </c>
      <c r="N176" s="58">
        <v>2.15</v>
      </c>
      <c r="O176" s="58">
        <v>2.5</v>
      </c>
      <c r="P176" s="59">
        <f t="shared" si="28"/>
        <v>2.35425</v>
      </c>
      <c r="Q176" s="59">
        <f t="shared" si="33"/>
        <v>1.6546267629858962</v>
      </c>
      <c r="R176" s="59">
        <f t="shared" si="34"/>
        <v>2.3164774681802545</v>
      </c>
      <c r="S176" s="59">
        <f t="shared" si="35"/>
        <v>5.7743650266682698</v>
      </c>
      <c r="T176" s="59">
        <f t="shared" si="36"/>
        <v>6.7143779379863595</v>
      </c>
      <c r="U176" s="59">
        <f t="shared" si="37"/>
        <v>6.3229297042017549</v>
      </c>
      <c r="V176" s="59">
        <v>1.33</v>
      </c>
      <c r="W176" s="30">
        <v>2.61</v>
      </c>
      <c r="X176" s="61" t="s">
        <v>54</v>
      </c>
      <c r="Y176" s="59">
        <f t="shared" si="38"/>
        <v>1.1627906976744187</v>
      </c>
      <c r="Z176" s="58">
        <v>2.15</v>
      </c>
      <c r="AA176" s="58"/>
      <c r="AB176" s="58">
        <v>2.5</v>
      </c>
      <c r="AC176" s="59"/>
      <c r="AD176" s="59">
        <v>1.33</v>
      </c>
      <c r="AE176" s="59">
        <v>2.61</v>
      </c>
      <c r="AF176" s="59">
        <f t="shared" si="39"/>
        <v>3.1183848827233973</v>
      </c>
      <c r="AG176" s="59">
        <f t="shared" si="31"/>
        <v>3.0414737223455606</v>
      </c>
      <c r="AH176" s="29"/>
      <c r="AI176" s="29"/>
      <c r="AN176" s="31"/>
      <c r="AO176" s="31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  <c r="BG176" s="29"/>
      <c r="BH176" s="29"/>
      <c r="BI176" s="29"/>
      <c r="BJ176" s="29"/>
      <c r="BK176" s="29"/>
      <c r="BL176" s="29"/>
      <c r="BM176" s="29"/>
      <c r="BN176" s="29"/>
      <c r="BO176" s="29"/>
      <c r="BP176" s="29"/>
      <c r="BQ176" s="29"/>
      <c r="BR176" s="29"/>
      <c r="BS176" s="29"/>
      <c r="BT176" s="29"/>
      <c r="BU176" s="29"/>
      <c r="BV176" s="29"/>
      <c r="BW176" s="29"/>
      <c r="BX176" s="29"/>
      <c r="BY176" s="29"/>
      <c r="BZ176" s="29"/>
      <c r="CA176" s="29"/>
      <c r="CB176" s="29"/>
      <c r="CC176" s="29"/>
      <c r="CD176" s="29"/>
      <c r="CE176" s="29"/>
      <c r="CF176" s="29"/>
      <c r="CG176" s="29"/>
      <c r="CH176" s="29"/>
      <c r="CI176" s="29"/>
      <c r="CJ176" s="29"/>
      <c r="CK176" s="29"/>
      <c r="CL176" s="29"/>
      <c r="CM176" s="29"/>
      <c r="CN176" s="29"/>
      <c r="CO176" s="29"/>
      <c r="CP176" s="29"/>
      <c r="CQ176" s="29"/>
      <c r="CR176" s="29"/>
      <c r="CS176" s="29"/>
      <c r="CT176" s="29"/>
      <c r="CU176" s="29"/>
      <c r="CV176" s="29"/>
      <c r="CW176" s="29"/>
      <c r="CX176" s="29"/>
      <c r="CY176" s="29"/>
      <c r="CZ176" s="29"/>
      <c r="DA176" s="29"/>
      <c r="DB176" s="29"/>
      <c r="DC176" s="29"/>
      <c r="DD176" s="29"/>
      <c r="DE176" s="29"/>
      <c r="DF176" s="29"/>
      <c r="DG176" s="29"/>
      <c r="DH176" s="29"/>
      <c r="DI176" s="29"/>
    </row>
    <row r="177" spans="1:113" x14ac:dyDescent="0.25">
      <c r="A177" s="48">
        <v>240</v>
      </c>
      <c r="B177" s="58" t="s">
        <v>9</v>
      </c>
      <c r="C177" s="58" t="s">
        <v>10</v>
      </c>
      <c r="D177" s="58">
        <v>0.5</v>
      </c>
      <c r="E177" s="59">
        <v>0.8</v>
      </c>
      <c r="F177" s="59">
        <v>0.35</v>
      </c>
      <c r="G177" s="60">
        <v>3.5999999999999997E-2</v>
      </c>
      <c r="H177" s="58">
        <v>1.615</v>
      </c>
      <c r="I177" s="58">
        <v>1.5</v>
      </c>
      <c r="J177" s="58">
        <v>1.25</v>
      </c>
      <c r="K177" s="58" t="s">
        <v>8</v>
      </c>
      <c r="L177" s="60">
        <v>0.1048</v>
      </c>
      <c r="M177" s="60">
        <f t="shared" si="32"/>
        <v>0.14671999999999999</v>
      </c>
      <c r="N177" s="58">
        <v>2.15</v>
      </c>
      <c r="O177" s="58">
        <v>2.56</v>
      </c>
      <c r="P177" s="59">
        <f t="shared" si="28"/>
        <v>2.35425</v>
      </c>
      <c r="Q177" s="59">
        <f t="shared" si="33"/>
        <v>1.8025455796353631</v>
      </c>
      <c r="R177" s="59">
        <f t="shared" si="34"/>
        <v>2.5235638114895078</v>
      </c>
      <c r="S177" s="59">
        <f t="shared" si="35"/>
        <v>5.532368871455593</v>
      </c>
      <c r="T177" s="59">
        <f t="shared" si="36"/>
        <v>6.5873787492680558</v>
      </c>
      <c r="U177" s="59">
        <f t="shared" si="37"/>
        <v>6.0579439142438751</v>
      </c>
      <c r="V177" s="59">
        <v>3.09</v>
      </c>
      <c r="W177" s="30">
        <v>4.22</v>
      </c>
      <c r="X177" s="61" t="s">
        <v>54</v>
      </c>
      <c r="Y177" s="59">
        <f t="shared" si="38"/>
        <v>1.1906976744186046</v>
      </c>
      <c r="Z177" s="58">
        <v>2.15</v>
      </c>
      <c r="AA177" s="58"/>
      <c r="AB177" s="58">
        <v>2.56</v>
      </c>
      <c r="AC177" s="59"/>
      <c r="AD177" s="59">
        <v>3.09</v>
      </c>
      <c r="AE177" s="59">
        <v>4.22</v>
      </c>
      <c r="AF177" s="59">
        <f t="shared" si="39"/>
        <v>2.8700836809516943</v>
      </c>
      <c r="AG177" s="59">
        <f t="shared" si="31"/>
        <v>3.00978789021798</v>
      </c>
      <c r="AH177" s="29"/>
      <c r="AI177" s="29"/>
      <c r="AN177" s="31"/>
      <c r="AO177" s="31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G177" s="29"/>
      <c r="BH177" s="29"/>
      <c r="BI177" s="29"/>
      <c r="BJ177" s="29"/>
      <c r="BK177" s="29"/>
      <c r="BL177" s="29"/>
      <c r="BM177" s="29"/>
      <c r="BN177" s="29"/>
      <c r="BO177" s="29"/>
      <c r="BP177" s="29"/>
      <c r="BQ177" s="29"/>
      <c r="BR177" s="29"/>
      <c r="BS177" s="29"/>
      <c r="BT177" s="29"/>
      <c r="BU177" s="29"/>
      <c r="BV177" s="29"/>
      <c r="BW177" s="29"/>
      <c r="BX177" s="29"/>
      <c r="BY177" s="29"/>
      <c r="BZ177" s="29"/>
      <c r="CA177" s="29"/>
      <c r="CB177" s="29"/>
      <c r="CC177" s="29"/>
      <c r="CD177" s="29"/>
      <c r="CE177" s="29"/>
      <c r="CF177" s="29"/>
      <c r="CG177" s="29"/>
      <c r="CH177" s="29"/>
      <c r="CI177" s="29"/>
      <c r="CJ177" s="29"/>
      <c r="CK177" s="29"/>
      <c r="CL177" s="29"/>
      <c r="CM177" s="29"/>
      <c r="CN177" s="29"/>
      <c r="CO177" s="29"/>
      <c r="CP177" s="29"/>
      <c r="CQ177" s="29"/>
      <c r="CR177" s="29"/>
      <c r="CS177" s="29"/>
      <c r="CT177" s="29"/>
      <c r="CU177" s="29"/>
      <c r="CV177" s="29"/>
      <c r="CW177" s="29"/>
      <c r="CX177" s="29"/>
      <c r="CY177" s="29"/>
      <c r="CZ177" s="29"/>
      <c r="DA177" s="29"/>
      <c r="DB177" s="29"/>
      <c r="DC177" s="29"/>
      <c r="DD177" s="29"/>
      <c r="DE177" s="29"/>
      <c r="DF177" s="29"/>
      <c r="DG177" s="29"/>
      <c r="DH177" s="29"/>
      <c r="DI177" s="29"/>
    </row>
    <row r="178" spans="1:113" x14ac:dyDescent="0.25">
      <c r="A178" s="48">
        <v>241</v>
      </c>
      <c r="B178" s="58" t="s">
        <v>9</v>
      </c>
      <c r="C178" s="58" t="s">
        <v>10</v>
      </c>
      <c r="D178" s="58">
        <v>0.5</v>
      </c>
      <c r="E178" s="59">
        <v>0.8</v>
      </c>
      <c r="F178" s="59">
        <v>0.35</v>
      </c>
      <c r="G178" s="60">
        <v>3.5999999999999997E-2</v>
      </c>
      <c r="H178" s="58">
        <v>1.615</v>
      </c>
      <c r="I178" s="58">
        <v>1.5</v>
      </c>
      <c r="J178" s="58">
        <v>1.25</v>
      </c>
      <c r="K178" s="58" t="s">
        <v>8</v>
      </c>
      <c r="L178" s="60">
        <v>0.1208</v>
      </c>
      <c r="M178" s="60">
        <f t="shared" si="32"/>
        <v>0.16911999999999999</v>
      </c>
      <c r="N178" s="58">
        <v>2.16</v>
      </c>
      <c r="O178" s="58">
        <v>2.5299999999999998</v>
      </c>
      <c r="P178" s="59">
        <f t="shared" si="28"/>
        <v>2.3652000000000002</v>
      </c>
      <c r="Q178" s="59">
        <f t="shared" si="33"/>
        <v>2.0777433780529759</v>
      </c>
      <c r="R178" s="59">
        <f t="shared" si="34"/>
        <v>2.908840729274166</v>
      </c>
      <c r="S178" s="59">
        <f t="shared" si="35"/>
        <v>5.1769455175015135</v>
      </c>
      <c r="T178" s="59">
        <f t="shared" si="36"/>
        <v>6.0637371107772342</v>
      </c>
      <c r="U178" s="59">
        <f t="shared" si="37"/>
        <v>5.6687553416641574</v>
      </c>
      <c r="V178" s="59">
        <v>6.02</v>
      </c>
      <c r="W178" s="30">
        <v>10.8</v>
      </c>
      <c r="X178" s="61" t="s">
        <v>54</v>
      </c>
      <c r="Y178" s="59">
        <f t="shared" si="38"/>
        <v>1.1712962962962961</v>
      </c>
      <c r="Z178" s="58">
        <v>2.16</v>
      </c>
      <c r="AA178" s="58"/>
      <c r="AB178" s="58">
        <v>2.5299999999999998</v>
      </c>
      <c r="AC178" s="59"/>
      <c r="AD178" s="59">
        <v>6.02</v>
      </c>
      <c r="AE178" s="59">
        <v>10.8</v>
      </c>
      <c r="AF178" s="59">
        <f t="shared" si="39"/>
        <v>2.8951602582580147</v>
      </c>
      <c r="AG178" s="59">
        <f t="shared" si="31"/>
        <v>2.8748770850490932</v>
      </c>
      <c r="AH178" s="29"/>
      <c r="AI178" s="29"/>
      <c r="AN178" s="31"/>
      <c r="AO178" s="31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  <c r="BG178" s="29"/>
      <c r="BH178" s="29"/>
      <c r="BI178" s="29"/>
      <c r="BJ178" s="29"/>
      <c r="BK178" s="29"/>
      <c r="BL178" s="29"/>
      <c r="BM178" s="29"/>
      <c r="BN178" s="29"/>
      <c r="BO178" s="29"/>
      <c r="BP178" s="29"/>
      <c r="BQ178" s="29"/>
      <c r="BR178" s="29"/>
      <c r="BS178" s="29"/>
      <c r="BT178" s="29"/>
      <c r="BU178" s="29"/>
      <c r="BV178" s="29"/>
      <c r="BW178" s="29"/>
      <c r="BX178" s="29"/>
      <c r="BY178" s="29"/>
      <c r="BZ178" s="29"/>
      <c r="CA178" s="29"/>
      <c r="CB178" s="29"/>
      <c r="CC178" s="29"/>
      <c r="CD178" s="29"/>
      <c r="CE178" s="29"/>
      <c r="CF178" s="29"/>
      <c r="CG178" s="29"/>
      <c r="CH178" s="29"/>
      <c r="CI178" s="29"/>
      <c r="CJ178" s="29"/>
      <c r="CK178" s="29"/>
      <c r="CL178" s="29"/>
      <c r="CM178" s="29"/>
      <c r="CN178" s="29"/>
      <c r="CO178" s="29"/>
      <c r="CP178" s="29"/>
      <c r="CQ178" s="29"/>
      <c r="CR178" s="29"/>
      <c r="CS178" s="29"/>
      <c r="CT178" s="29"/>
      <c r="CU178" s="29"/>
      <c r="CV178" s="29"/>
      <c r="CW178" s="29"/>
      <c r="CX178" s="29"/>
      <c r="CY178" s="29"/>
      <c r="CZ178" s="29"/>
      <c r="DA178" s="29"/>
      <c r="DB178" s="29"/>
      <c r="DC178" s="29"/>
      <c r="DD178" s="29"/>
      <c r="DE178" s="29"/>
      <c r="DF178" s="29"/>
      <c r="DG178" s="29"/>
      <c r="DH178" s="29"/>
      <c r="DI178" s="29"/>
    </row>
    <row r="179" spans="1:113" x14ac:dyDescent="0.25">
      <c r="A179" s="48">
        <v>242</v>
      </c>
      <c r="B179" s="58" t="s">
        <v>9</v>
      </c>
      <c r="C179" s="58" t="s">
        <v>10</v>
      </c>
      <c r="D179" s="58">
        <v>0.5</v>
      </c>
      <c r="E179" s="59">
        <v>0.8</v>
      </c>
      <c r="F179" s="59">
        <v>0.35</v>
      </c>
      <c r="G179" s="60">
        <v>3.5999999999999997E-2</v>
      </c>
      <c r="H179" s="58">
        <v>1.615</v>
      </c>
      <c r="I179" s="58">
        <v>1.5</v>
      </c>
      <c r="J179" s="58">
        <v>1.25</v>
      </c>
      <c r="K179" s="58" t="s">
        <v>8</v>
      </c>
      <c r="L179" s="60">
        <v>0.1154</v>
      </c>
      <c r="M179" s="60">
        <f t="shared" ref="M179:M210" si="40">1.4*L179</f>
        <v>0.16155999999999998</v>
      </c>
      <c r="N179" s="58">
        <v>1.72</v>
      </c>
      <c r="O179" s="58">
        <v>1.98</v>
      </c>
      <c r="P179" s="59">
        <f t="shared" si="28"/>
        <v>1.8834</v>
      </c>
      <c r="Q179" s="59">
        <f t="shared" si="33"/>
        <v>1.9848641210870315</v>
      </c>
      <c r="R179" s="59">
        <f t="shared" ref="R179:R210" si="41">M179/(H179*G179)</f>
        <v>2.7788097695218434</v>
      </c>
      <c r="S179" s="59">
        <f t="shared" ref="S179:S210" si="42">(1/$I179)/((($L179/($B$340/(2*PI())*N179^2))^0.5))</f>
        <v>4.2177307597282301</v>
      </c>
      <c r="T179" s="59">
        <f t="shared" ref="T179:T210" si="43">(1/$I179)/((($L179/($B$340/(2*PI())*O179^2))^0.5))</f>
        <v>4.8552947117801715</v>
      </c>
      <c r="U179" s="59">
        <f t="shared" ref="U179:U210" si="44">(1/$I179)/((($L179/($B$340/(2*PI())*P179^2))^0.5))</f>
        <v>4.618415181902412</v>
      </c>
      <c r="V179" s="59">
        <v>8.18</v>
      </c>
      <c r="W179" s="30">
        <v>15.2</v>
      </c>
      <c r="X179" s="61" t="s">
        <v>54</v>
      </c>
      <c r="Y179" s="59">
        <f t="shared" si="38"/>
        <v>1.1511627906976745</v>
      </c>
      <c r="Z179" s="58">
        <v>1.72</v>
      </c>
      <c r="AA179" s="58"/>
      <c r="AB179" s="58">
        <v>1.98</v>
      </c>
      <c r="AC179" s="59"/>
      <c r="AD179" s="59">
        <v>8.18</v>
      </c>
      <c r="AE179" s="59"/>
      <c r="AF179" s="59">
        <f t="shared" si="39"/>
        <v>2.6012381851307196</v>
      </c>
      <c r="AG179" s="59"/>
      <c r="AH179" s="29"/>
      <c r="AI179" s="29"/>
      <c r="AN179" s="31"/>
      <c r="AO179" s="31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G179" s="29"/>
      <c r="BH179" s="29"/>
      <c r="BI179" s="29"/>
      <c r="BJ179" s="29"/>
      <c r="BK179" s="29"/>
      <c r="BL179" s="29"/>
      <c r="BM179" s="29"/>
      <c r="BN179" s="29"/>
      <c r="BO179" s="29"/>
      <c r="BP179" s="29"/>
      <c r="BQ179" s="29"/>
      <c r="BR179" s="29"/>
      <c r="BS179" s="29"/>
      <c r="BT179" s="29"/>
      <c r="BU179" s="29"/>
      <c r="BV179" s="29"/>
      <c r="BW179" s="29"/>
      <c r="BX179" s="29"/>
      <c r="BY179" s="29"/>
      <c r="BZ179" s="29"/>
      <c r="CA179" s="29"/>
      <c r="CB179" s="29"/>
      <c r="CC179" s="29"/>
      <c r="CD179" s="29"/>
      <c r="CE179" s="29"/>
      <c r="CF179" s="29"/>
      <c r="CG179" s="29"/>
      <c r="CH179" s="29"/>
      <c r="CI179" s="29"/>
      <c r="CJ179" s="29"/>
      <c r="CK179" s="29"/>
      <c r="CL179" s="29"/>
      <c r="CM179" s="29"/>
      <c r="CN179" s="29"/>
      <c r="CO179" s="29"/>
      <c r="CP179" s="29"/>
      <c r="CQ179" s="29"/>
      <c r="CR179" s="29"/>
      <c r="CS179" s="29"/>
      <c r="CT179" s="29"/>
      <c r="CU179" s="29"/>
      <c r="CV179" s="29"/>
      <c r="CW179" s="29"/>
      <c r="CX179" s="29"/>
      <c r="CY179" s="29"/>
      <c r="CZ179" s="29"/>
      <c r="DA179" s="29"/>
      <c r="DB179" s="29"/>
      <c r="DC179" s="29"/>
      <c r="DD179" s="29"/>
      <c r="DE179" s="29"/>
      <c r="DF179" s="29"/>
      <c r="DG179" s="29"/>
      <c r="DH179" s="29"/>
      <c r="DI179" s="29"/>
    </row>
    <row r="180" spans="1:113" x14ac:dyDescent="0.25">
      <c r="A180" s="48">
        <v>243</v>
      </c>
      <c r="B180" s="58" t="s">
        <v>9</v>
      </c>
      <c r="C180" s="58" t="s">
        <v>10</v>
      </c>
      <c r="D180" s="58">
        <v>0.5</v>
      </c>
      <c r="E180" s="59">
        <v>0.8</v>
      </c>
      <c r="F180" s="59">
        <v>0.35</v>
      </c>
      <c r="G180" s="60">
        <v>3.5999999999999997E-2</v>
      </c>
      <c r="H180" s="58">
        <v>1.615</v>
      </c>
      <c r="I180" s="58">
        <v>1.5</v>
      </c>
      <c r="J180" s="58">
        <v>1.25</v>
      </c>
      <c r="K180" s="58" t="s">
        <v>8</v>
      </c>
      <c r="L180" s="60">
        <v>8.43E-2</v>
      </c>
      <c r="M180" s="60">
        <f t="shared" si="40"/>
        <v>0.11801999999999999</v>
      </c>
      <c r="N180" s="58">
        <v>1.69</v>
      </c>
      <c r="O180" s="58">
        <v>1.96</v>
      </c>
      <c r="P180" s="59">
        <f t="shared" si="28"/>
        <v>1.8505499999999999</v>
      </c>
      <c r="Q180" s="59">
        <f t="shared" ref="Q180:Q210" si="45">L180/(H180*G180)</f>
        <v>1.4499484004127967</v>
      </c>
      <c r="R180" s="59">
        <f t="shared" si="41"/>
        <v>2.0299277605779151</v>
      </c>
      <c r="S180" s="59">
        <f t="shared" si="42"/>
        <v>4.8487101998094522</v>
      </c>
      <c r="T180" s="59">
        <f t="shared" si="43"/>
        <v>5.6233562080630337</v>
      </c>
      <c r="U180" s="59">
        <f t="shared" si="44"/>
        <v>5.3093376687913496</v>
      </c>
      <c r="V180" s="59">
        <v>1.27</v>
      </c>
      <c r="W180" s="30">
        <v>2.11</v>
      </c>
      <c r="X180" s="61" t="s">
        <v>54</v>
      </c>
      <c r="Y180" s="59">
        <f t="shared" si="38"/>
        <v>1.1597633136094674</v>
      </c>
      <c r="Z180" s="58">
        <v>1.69</v>
      </c>
      <c r="AA180" s="58"/>
      <c r="AB180" s="58">
        <v>1.96</v>
      </c>
      <c r="AC180" s="59"/>
      <c r="AD180" s="59">
        <v>1.27</v>
      </c>
      <c r="AE180" s="59">
        <v>2.11</v>
      </c>
      <c r="AF180" s="59">
        <f t="shared" si="39"/>
        <v>2.757984385103414</v>
      </c>
      <c r="AG180" s="59">
        <f t="shared" si="31"/>
        <v>2.7810460590049595</v>
      </c>
      <c r="AH180" s="29"/>
      <c r="AI180" s="29"/>
      <c r="AN180" s="31"/>
      <c r="AO180" s="31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G180" s="29"/>
      <c r="BH180" s="29"/>
      <c r="BI180" s="29"/>
      <c r="BJ180" s="29"/>
      <c r="BK180" s="29"/>
      <c r="BL180" s="29"/>
      <c r="BM180" s="29"/>
      <c r="BN180" s="29"/>
      <c r="BO180" s="29"/>
      <c r="BP180" s="29"/>
      <c r="BQ180" s="29"/>
      <c r="BR180" s="29"/>
      <c r="BS180" s="29"/>
      <c r="BT180" s="29"/>
      <c r="BU180" s="29"/>
      <c r="BV180" s="29"/>
      <c r="BW180" s="29"/>
      <c r="BX180" s="29"/>
      <c r="BY180" s="29"/>
      <c r="BZ180" s="29"/>
      <c r="CA180" s="29"/>
      <c r="CB180" s="29"/>
      <c r="CC180" s="29"/>
      <c r="CD180" s="29"/>
      <c r="CE180" s="29"/>
      <c r="CF180" s="29"/>
      <c r="CG180" s="29"/>
      <c r="CH180" s="29"/>
      <c r="CI180" s="29"/>
      <c r="CJ180" s="29"/>
      <c r="CK180" s="29"/>
      <c r="CL180" s="29"/>
      <c r="CM180" s="29"/>
      <c r="CN180" s="29"/>
      <c r="CO180" s="29"/>
      <c r="CP180" s="29"/>
      <c r="CQ180" s="29"/>
      <c r="CR180" s="29"/>
      <c r="CS180" s="29"/>
      <c r="CT180" s="29"/>
      <c r="CU180" s="29"/>
      <c r="CV180" s="29"/>
      <c r="CW180" s="29"/>
      <c r="CX180" s="29"/>
      <c r="CY180" s="29"/>
      <c r="CZ180" s="29"/>
      <c r="DA180" s="29"/>
      <c r="DB180" s="29"/>
      <c r="DC180" s="29"/>
      <c r="DD180" s="29"/>
      <c r="DE180" s="29"/>
      <c r="DF180" s="29"/>
      <c r="DG180" s="29"/>
      <c r="DH180" s="29"/>
      <c r="DI180" s="29"/>
    </row>
    <row r="181" spans="1:113" x14ac:dyDescent="0.25">
      <c r="A181" s="48">
        <v>244</v>
      </c>
      <c r="B181" s="58" t="s">
        <v>9</v>
      </c>
      <c r="C181" s="58" t="s">
        <v>10</v>
      </c>
      <c r="D181" s="58">
        <v>0.5</v>
      </c>
      <c r="E181" s="59">
        <v>0.8</v>
      </c>
      <c r="F181" s="59">
        <v>0.35</v>
      </c>
      <c r="G181" s="60">
        <v>3.5999999999999997E-2</v>
      </c>
      <c r="H181" s="58">
        <v>1.615</v>
      </c>
      <c r="I181" s="58">
        <v>1.5</v>
      </c>
      <c r="J181" s="58">
        <v>1.25</v>
      </c>
      <c r="K181" s="58" t="s">
        <v>8</v>
      </c>
      <c r="L181" s="60">
        <v>0.1011</v>
      </c>
      <c r="M181" s="60">
        <f t="shared" si="40"/>
        <v>0.14153999999999997</v>
      </c>
      <c r="N181" s="58">
        <v>1.71</v>
      </c>
      <c r="O181" s="58">
        <v>1.96</v>
      </c>
      <c r="P181" s="59">
        <f t="shared" si="28"/>
        <v>1.8724499999999999</v>
      </c>
      <c r="Q181" s="59">
        <f t="shared" si="45"/>
        <v>1.7389060887512899</v>
      </c>
      <c r="R181" s="59">
        <f t="shared" si="41"/>
        <v>2.4344685242518058</v>
      </c>
      <c r="S181" s="59">
        <f t="shared" si="42"/>
        <v>4.4799569744717624</v>
      </c>
      <c r="T181" s="59">
        <f t="shared" si="43"/>
        <v>5.1349214444237745</v>
      </c>
      <c r="U181" s="59">
        <f t="shared" si="44"/>
        <v>4.9055528870465794</v>
      </c>
      <c r="V181" s="59">
        <v>3.08</v>
      </c>
      <c r="W181" s="30">
        <v>7.04</v>
      </c>
      <c r="X181" s="61" t="s">
        <v>54</v>
      </c>
      <c r="Y181" s="59">
        <f t="shared" si="38"/>
        <v>1.1461988304093567</v>
      </c>
      <c r="Z181" s="58">
        <v>1.71</v>
      </c>
      <c r="AA181" s="58"/>
      <c r="AB181" s="58">
        <v>1.96</v>
      </c>
      <c r="AC181" s="59"/>
      <c r="AD181" s="59">
        <v>3.08</v>
      </c>
      <c r="AE181" s="59">
        <v>7.04</v>
      </c>
      <c r="AF181" s="59">
        <f t="shared" si="39"/>
        <v>2.7705499527635418</v>
      </c>
      <c r="AG181" s="59">
        <f t="shared" si="31"/>
        <v>2.6210404404691761</v>
      </c>
      <c r="AH181" s="29"/>
      <c r="AI181" s="29"/>
      <c r="AN181" s="31"/>
      <c r="AO181" s="31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  <c r="BD181" s="29"/>
      <c r="BE181" s="29"/>
      <c r="BG181" s="29"/>
      <c r="BH181" s="29"/>
      <c r="BI181" s="29"/>
      <c r="BJ181" s="29"/>
      <c r="BK181" s="29"/>
      <c r="BL181" s="29"/>
      <c r="BM181" s="29"/>
      <c r="BN181" s="29"/>
      <c r="BO181" s="29"/>
      <c r="BP181" s="29"/>
      <c r="BQ181" s="29"/>
      <c r="BR181" s="29"/>
      <c r="BS181" s="29"/>
      <c r="BT181" s="29"/>
      <c r="BU181" s="29"/>
      <c r="BV181" s="29"/>
      <c r="BW181" s="29"/>
      <c r="BX181" s="29"/>
      <c r="BY181" s="29"/>
      <c r="BZ181" s="29"/>
      <c r="CA181" s="29"/>
      <c r="CB181" s="29"/>
      <c r="CC181" s="29"/>
      <c r="CD181" s="29"/>
      <c r="CE181" s="29"/>
      <c r="CF181" s="29"/>
      <c r="CG181" s="29"/>
      <c r="CH181" s="29"/>
      <c r="CI181" s="29"/>
      <c r="CJ181" s="29"/>
      <c r="CK181" s="29"/>
      <c r="CL181" s="29"/>
      <c r="CM181" s="29"/>
      <c r="CN181" s="29"/>
      <c r="CO181" s="29"/>
      <c r="CP181" s="29"/>
      <c r="CQ181" s="29"/>
      <c r="CR181" s="29"/>
      <c r="CS181" s="29"/>
      <c r="CT181" s="29"/>
      <c r="CU181" s="29"/>
      <c r="CV181" s="29"/>
      <c r="CW181" s="29"/>
      <c r="CX181" s="29"/>
      <c r="CY181" s="29"/>
      <c r="CZ181" s="29"/>
      <c r="DA181" s="29"/>
      <c r="DB181" s="29"/>
      <c r="DC181" s="29"/>
      <c r="DD181" s="29"/>
      <c r="DE181" s="29"/>
      <c r="DF181" s="29"/>
      <c r="DG181" s="29"/>
      <c r="DH181" s="29"/>
      <c r="DI181" s="29"/>
    </row>
    <row r="182" spans="1:113" x14ac:dyDescent="0.25">
      <c r="A182" s="48">
        <v>245</v>
      </c>
      <c r="B182" s="58" t="s">
        <v>9</v>
      </c>
      <c r="C182" s="58" t="s">
        <v>10</v>
      </c>
      <c r="D182" s="58">
        <v>0.5</v>
      </c>
      <c r="E182" s="59">
        <v>0.8</v>
      </c>
      <c r="F182" s="59">
        <v>0.35</v>
      </c>
      <c r="G182" s="60">
        <v>3.5999999999999997E-2</v>
      </c>
      <c r="H182" s="58">
        <v>1.615</v>
      </c>
      <c r="I182" s="58">
        <v>1.5</v>
      </c>
      <c r="J182" s="58">
        <v>1.25</v>
      </c>
      <c r="K182" s="58" t="s">
        <v>8</v>
      </c>
      <c r="L182" s="60">
        <v>0.124</v>
      </c>
      <c r="M182" s="60">
        <f t="shared" si="40"/>
        <v>0.17359999999999998</v>
      </c>
      <c r="N182" s="58">
        <v>1.71</v>
      </c>
      <c r="O182" s="58">
        <v>1.96</v>
      </c>
      <c r="P182" s="59">
        <f t="shared" si="28"/>
        <v>1.8724499999999999</v>
      </c>
      <c r="Q182" s="59">
        <f t="shared" si="45"/>
        <v>2.1327829377364984</v>
      </c>
      <c r="R182" s="59">
        <f t="shared" si="41"/>
        <v>2.9858961128310972</v>
      </c>
      <c r="S182" s="59">
        <f t="shared" si="42"/>
        <v>4.045186770733201</v>
      </c>
      <c r="T182" s="59">
        <f t="shared" si="43"/>
        <v>4.6365883454017984</v>
      </c>
      <c r="U182" s="59">
        <f t="shared" si="44"/>
        <v>4.429479513952856</v>
      </c>
      <c r="V182" s="59">
        <v>13.74</v>
      </c>
      <c r="W182" s="30">
        <v>-1</v>
      </c>
      <c r="X182" s="61" t="s">
        <v>54</v>
      </c>
      <c r="Y182" s="59">
        <f t="shared" si="38"/>
        <v>1.1461988304093567</v>
      </c>
      <c r="Z182" s="58">
        <v>1.71</v>
      </c>
      <c r="AA182" s="58"/>
      <c r="AB182" s="58">
        <v>1.96</v>
      </c>
      <c r="AC182" s="59"/>
      <c r="AD182" s="59"/>
      <c r="AE182" s="59"/>
      <c r="AF182" s="59"/>
      <c r="AG182" s="59"/>
      <c r="AH182" s="29"/>
      <c r="AI182" s="29"/>
      <c r="AN182" s="31"/>
      <c r="AO182" s="31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G182" s="29"/>
      <c r="BH182" s="29"/>
      <c r="BI182" s="29"/>
      <c r="BJ182" s="29"/>
      <c r="BK182" s="29"/>
      <c r="BL182" s="29"/>
      <c r="BM182" s="29"/>
      <c r="BN182" s="29"/>
      <c r="BO182" s="29"/>
      <c r="BP182" s="29"/>
      <c r="BQ182" s="29"/>
      <c r="BR182" s="29"/>
      <c r="BS182" s="29"/>
      <c r="BT182" s="29"/>
      <c r="BU182" s="29"/>
      <c r="BV182" s="29"/>
      <c r="BW182" s="29"/>
      <c r="BX182" s="29"/>
      <c r="BY182" s="29"/>
      <c r="BZ182" s="29"/>
      <c r="CA182" s="29"/>
      <c r="CB182" s="29"/>
      <c r="CC182" s="29"/>
      <c r="CD182" s="29"/>
      <c r="CE182" s="29"/>
      <c r="CF182" s="29"/>
      <c r="CG182" s="29"/>
      <c r="CH182" s="29"/>
      <c r="CI182" s="29"/>
      <c r="CJ182" s="29"/>
      <c r="CK182" s="29"/>
      <c r="CL182" s="29"/>
      <c r="CM182" s="29"/>
      <c r="CN182" s="29"/>
      <c r="CO182" s="29"/>
      <c r="CP182" s="29"/>
      <c r="CQ182" s="29"/>
      <c r="CR182" s="29"/>
      <c r="CS182" s="29"/>
      <c r="CT182" s="29"/>
      <c r="CU182" s="29"/>
      <c r="CV182" s="29"/>
      <c r="CW182" s="29"/>
      <c r="CX182" s="29"/>
      <c r="CY182" s="29"/>
      <c r="CZ182" s="29"/>
      <c r="DA182" s="29"/>
      <c r="DB182" s="29"/>
      <c r="DC182" s="29"/>
      <c r="DD182" s="29"/>
      <c r="DE182" s="29"/>
      <c r="DF182" s="29"/>
      <c r="DG182" s="29"/>
      <c r="DH182" s="29"/>
      <c r="DI182" s="29"/>
    </row>
    <row r="183" spans="1:113" x14ac:dyDescent="0.25">
      <c r="A183" s="48">
        <v>246</v>
      </c>
      <c r="B183" s="58" t="s">
        <v>9</v>
      </c>
      <c r="C183" s="58" t="s">
        <v>10</v>
      </c>
      <c r="D183" s="58">
        <v>0.5</v>
      </c>
      <c r="E183" s="59">
        <v>0.8</v>
      </c>
      <c r="F183" s="59">
        <v>0.35</v>
      </c>
      <c r="G183" s="60">
        <v>3.5999999999999997E-2</v>
      </c>
      <c r="H183" s="58">
        <v>1.615</v>
      </c>
      <c r="I183" s="58">
        <v>1.5</v>
      </c>
      <c r="J183" s="58">
        <v>1.25</v>
      </c>
      <c r="K183" s="58" t="s">
        <v>8</v>
      </c>
      <c r="L183" s="60">
        <v>0.13170000000000001</v>
      </c>
      <c r="M183" s="60">
        <f t="shared" si="40"/>
        <v>0.18438000000000002</v>
      </c>
      <c r="N183" s="58">
        <v>2.13</v>
      </c>
      <c r="O183" s="58">
        <v>2.56</v>
      </c>
      <c r="P183" s="59">
        <f t="shared" si="28"/>
        <v>2.3323499999999999</v>
      </c>
      <c r="Q183" s="59">
        <f t="shared" si="45"/>
        <v>2.2652218782249744</v>
      </c>
      <c r="R183" s="59">
        <f t="shared" si="41"/>
        <v>3.1713106295149642</v>
      </c>
      <c r="S183" s="59">
        <f t="shared" si="42"/>
        <v>4.8892250297984301</v>
      </c>
      <c r="T183" s="59">
        <f t="shared" si="43"/>
        <v>5.8762516790065638</v>
      </c>
      <c r="U183" s="59">
        <f t="shared" si="44"/>
        <v>5.3537014076292815</v>
      </c>
      <c r="V183" s="59">
        <v>13.04</v>
      </c>
      <c r="W183" s="30">
        <v>23.69</v>
      </c>
      <c r="X183" s="61" t="s">
        <v>54</v>
      </c>
      <c r="Y183" s="59">
        <f t="shared" si="38"/>
        <v>1.2018779342723005</v>
      </c>
      <c r="Z183" s="58">
        <v>2.13</v>
      </c>
      <c r="AA183" s="58"/>
      <c r="AB183" s="58">
        <v>2.56</v>
      </c>
      <c r="AC183" s="59"/>
      <c r="AD183" s="59"/>
      <c r="AE183" s="59"/>
      <c r="AF183" s="59"/>
      <c r="AG183" s="59"/>
      <c r="AH183" s="29"/>
      <c r="AI183" s="29"/>
      <c r="AN183" s="31"/>
      <c r="AO183" s="31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29"/>
      <c r="BG183" s="29"/>
      <c r="BH183" s="29"/>
      <c r="BI183" s="29"/>
      <c r="BJ183" s="29"/>
      <c r="BK183" s="29"/>
      <c r="BL183" s="29"/>
      <c r="BM183" s="29"/>
      <c r="BN183" s="29"/>
      <c r="BO183" s="29"/>
      <c r="BP183" s="29"/>
      <c r="BQ183" s="29"/>
      <c r="BR183" s="29"/>
      <c r="BS183" s="29"/>
      <c r="BT183" s="29"/>
      <c r="BU183" s="29"/>
      <c r="BV183" s="29"/>
      <c r="BW183" s="29"/>
      <c r="BX183" s="29"/>
      <c r="BY183" s="29"/>
      <c r="BZ183" s="29"/>
      <c r="CA183" s="29"/>
      <c r="CB183" s="29"/>
      <c r="CC183" s="29"/>
      <c r="CD183" s="29"/>
      <c r="CE183" s="29"/>
      <c r="CF183" s="29"/>
      <c r="CG183" s="29"/>
      <c r="CH183" s="29"/>
      <c r="CI183" s="29"/>
      <c r="CJ183" s="29"/>
      <c r="CK183" s="29"/>
      <c r="CL183" s="29"/>
      <c r="CM183" s="29"/>
      <c r="CN183" s="29"/>
      <c r="CO183" s="29"/>
      <c r="CP183" s="29"/>
      <c r="CQ183" s="29"/>
      <c r="CR183" s="29"/>
      <c r="CS183" s="29"/>
      <c r="CT183" s="29"/>
      <c r="CU183" s="29"/>
      <c r="CV183" s="29"/>
      <c r="CW183" s="29"/>
      <c r="CX183" s="29"/>
      <c r="CY183" s="29"/>
      <c r="CZ183" s="29"/>
      <c r="DA183" s="29"/>
      <c r="DB183" s="29"/>
      <c r="DC183" s="29"/>
      <c r="DD183" s="29"/>
      <c r="DE183" s="29"/>
      <c r="DF183" s="29"/>
      <c r="DG183" s="29"/>
      <c r="DH183" s="29"/>
      <c r="DI183" s="29"/>
    </row>
    <row r="184" spans="1:113" x14ac:dyDescent="0.25">
      <c r="A184" s="48">
        <v>247</v>
      </c>
      <c r="B184" s="58" t="s">
        <v>9</v>
      </c>
      <c r="C184" s="58" t="s">
        <v>10</v>
      </c>
      <c r="D184" s="58">
        <v>0.5</v>
      </c>
      <c r="E184" s="59">
        <v>0.8</v>
      </c>
      <c r="F184" s="59">
        <v>0.35</v>
      </c>
      <c r="G184" s="60">
        <v>3.5999999999999997E-2</v>
      </c>
      <c r="H184" s="58">
        <v>1.615</v>
      </c>
      <c r="I184" s="58">
        <v>1.5</v>
      </c>
      <c r="J184" s="58">
        <v>1.25</v>
      </c>
      <c r="K184" s="58" t="s">
        <v>8</v>
      </c>
      <c r="L184" s="60">
        <v>0.1084</v>
      </c>
      <c r="M184" s="60">
        <f t="shared" si="40"/>
        <v>0.15175999999999998</v>
      </c>
      <c r="N184" s="58">
        <v>1.31</v>
      </c>
      <c r="O184" s="58">
        <v>1.43</v>
      </c>
      <c r="P184" s="59">
        <f t="shared" si="28"/>
        <v>1.43445</v>
      </c>
      <c r="Q184" s="59">
        <f t="shared" si="45"/>
        <v>1.8644650842793258</v>
      </c>
      <c r="R184" s="59">
        <f t="shared" si="41"/>
        <v>2.6102511179910559</v>
      </c>
      <c r="S184" s="59">
        <f t="shared" si="42"/>
        <v>3.3144384999496377</v>
      </c>
      <c r="T184" s="59">
        <f t="shared" si="43"/>
        <v>3.6180511869679246</v>
      </c>
      <c r="U184" s="59">
        <f t="shared" si="44"/>
        <v>3.6293101574448534</v>
      </c>
      <c r="V184" s="59">
        <v>5.15</v>
      </c>
      <c r="W184" s="30">
        <v>9.65</v>
      </c>
      <c r="X184" s="61" t="s">
        <v>54</v>
      </c>
      <c r="Y184" s="59">
        <f t="shared" si="38"/>
        <v>1.0916030534351144</v>
      </c>
      <c r="Z184" s="58">
        <v>1.31</v>
      </c>
      <c r="AA184" s="58"/>
      <c r="AB184" s="58">
        <v>1.43</v>
      </c>
      <c r="AC184" s="59"/>
      <c r="AD184" s="59">
        <v>5.15</v>
      </c>
      <c r="AE184" s="59">
        <v>9.65</v>
      </c>
      <c r="AF184" s="59">
        <f t="shared" si="39"/>
        <v>2.6803580298776186</v>
      </c>
      <c r="AG184" s="59">
        <f t="shared" si="31"/>
        <v>2.6385232022954992</v>
      </c>
      <c r="AH184" s="29"/>
      <c r="AI184" s="29"/>
      <c r="AN184" s="31"/>
      <c r="AO184" s="31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G184" s="29"/>
      <c r="BH184" s="29"/>
      <c r="BI184" s="29"/>
      <c r="BJ184" s="29"/>
      <c r="BK184" s="29"/>
      <c r="BL184" s="29"/>
      <c r="BM184" s="29"/>
      <c r="BN184" s="29"/>
      <c r="BO184" s="29"/>
      <c r="BP184" s="29"/>
      <c r="BQ184" s="29"/>
      <c r="BR184" s="29"/>
      <c r="BS184" s="29"/>
      <c r="BT184" s="29"/>
      <c r="BU184" s="29"/>
      <c r="BV184" s="29"/>
      <c r="BW184" s="29"/>
      <c r="BX184" s="29"/>
      <c r="BY184" s="29"/>
      <c r="BZ184" s="29"/>
      <c r="CA184" s="29"/>
      <c r="CB184" s="29"/>
      <c r="CC184" s="29"/>
      <c r="CD184" s="29"/>
      <c r="CE184" s="29"/>
      <c r="CF184" s="29"/>
      <c r="CG184" s="29"/>
      <c r="CH184" s="29"/>
      <c r="CI184" s="29"/>
      <c r="CJ184" s="29"/>
      <c r="CK184" s="29"/>
      <c r="CL184" s="29"/>
      <c r="CM184" s="29"/>
      <c r="CN184" s="29"/>
      <c r="CO184" s="29"/>
      <c r="CP184" s="29"/>
      <c r="CQ184" s="29"/>
      <c r="CR184" s="29"/>
      <c r="CS184" s="29"/>
      <c r="CT184" s="29"/>
      <c r="CU184" s="29"/>
      <c r="CV184" s="29"/>
      <c r="CW184" s="29"/>
      <c r="CX184" s="29"/>
      <c r="CY184" s="29"/>
      <c r="CZ184" s="29"/>
      <c r="DA184" s="29"/>
      <c r="DB184" s="29"/>
      <c r="DC184" s="29"/>
      <c r="DD184" s="29"/>
      <c r="DE184" s="29"/>
      <c r="DF184" s="29"/>
      <c r="DG184" s="29"/>
      <c r="DH184" s="29"/>
      <c r="DI184" s="29"/>
    </row>
    <row r="185" spans="1:113" x14ac:dyDescent="0.25">
      <c r="A185" s="48">
        <v>248</v>
      </c>
      <c r="B185" s="58" t="s">
        <v>9</v>
      </c>
      <c r="C185" s="58" t="s">
        <v>10</v>
      </c>
      <c r="D185" s="58">
        <v>0.5</v>
      </c>
      <c r="E185" s="59">
        <v>0.8</v>
      </c>
      <c r="F185" s="59">
        <v>0.35</v>
      </c>
      <c r="G185" s="60">
        <v>3.5999999999999997E-2</v>
      </c>
      <c r="H185" s="58">
        <v>1.615</v>
      </c>
      <c r="I185" s="58">
        <v>1.5</v>
      </c>
      <c r="J185" s="58">
        <v>1.25</v>
      </c>
      <c r="K185" s="58" t="s">
        <v>8</v>
      </c>
      <c r="L185" s="60">
        <v>9.0499999999999997E-2</v>
      </c>
      <c r="M185" s="60">
        <f t="shared" si="40"/>
        <v>0.12669999999999998</v>
      </c>
      <c r="N185" s="59">
        <v>1.3</v>
      </c>
      <c r="O185" s="58">
        <v>1.43</v>
      </c>
      <c r="P185" s="59">
        <f t="shared" si="28"/>
        <v>1.4235</v>
      </c>
      <c r="Q185" s="59">
        <f t="shared" si="45"/>
        <v>1.5565875472996216</v>
      </c>
      <c r="R185" s="59">
        <f t="shared" si="41"/>
        <v>2.1792225662194702</v>
      </c>
      <c r="S185" s="59">
        <f t="shared" si="42"/>
        <v>3.5997502716917729</v>
      </c>
      <c r="T185" s="59">
        <f t="shared" si="43"/>
        <v>3.9597252988609495</v>
      </c>
      <c r="U185" s="59">
        <f t="shared" si="44"/>
        <v>3.9417265475024905</v>
      </c>
      <c r="V185" s="59">
        <v>2.19</v>
      </c>
      <c r="W185" s="30">
        <v>3.01</v>
      </c>
      <c r="X185" s="61" t="s">
        <v>54</v>
      </c>
      <c r="Y185" s="59">
        <f t="shared" si="38"/>
        <v>1.0999999999999999</v>
      </c>
      <c r="Z185" s="59">
        <v>1.3</v>
      </c>
      <c r="AA185" s="58"/>
      <c r="AB185" s="58">
        <v>1.43</v>
      </c>
      <c r="AC185" s="59"/>
      <c r="AD185" s="59">
        <v>2.19</v>
      </c>
      <c r="AE185" s="59">
        <v>3.01</v>
      </c>
      <c r="AF185" s="59">
        <f t="shared" si="39"/>
        <v>2.6551235135094893</v>
      </c>
      <c r="AG185" s="59">
        <f t="shared" si="31"/>
        <v>2.7808167974705813</v>
      </c>
      <c r="AH185" s="29"/>
      <c r="AI185" s="29"/>
      <c r="AN185" s="31"/>
      <c r="AO185" s="31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G185" s="29"/>
      <c r="BH185" s="29"/>
      <c r="BI185" s="29"/>
      <c r="BJ185" s="29"/>
      <c r="BK185" s="29"/>
      <c r="BL185" s="29"/>
      <c r="BM185" s="29"/>
      <c r="BN185" s="29"/>
      <c r="BO185" s="29"/>
      <c r="BP185" s="29"/>
      <c r="BQ185" s="29"/>
      <c r="BR185" s="29"/>
      <c r="BS185" s="29"/>
      <c r="BT185" s="29"/>
      <c r="BU185" s="29"/>
      <c r="BV185" s="29"/>
      <c r="BW185" s="29"/>
      <c r="BX185" s="29"/>
      <c r="BY185" s="29"/>
      <c r="BZ185" s="29"/>
      <c r="CA185" s="29"/>
      <c r="CB185" s="29"/>
      <c r="CC185" s="29"/>
      <c r="CD185" s="29"/>
      <c r="CE185" s="29"/>
      <c r="CF185" s="29"/>
      <c r="CG185" s="29"/>
      <c r="CH185" s="29"/>
      <c r="CI185" s="29"/>
      <c r="CJ185" s="29"/>
      <c r="CK185" s="29"/>
      <c r="CL185" s="29"/>
      <c r="CM185" s="29"/>
      <c r="CN185" s="29"/>
      <c r="CO185" s="29"/>
      <c r="CP185" s="29"/>
      <c r="CQ185" s="29"/>
      <c r="CR185" s="29"/>
      <c r="CS185" s="29"/>
      <c r="CT185" s="29"/>
      <c r="CU185" s="29"/>
      <c r="CV185" s="29"/>
      <c r="CW185" s="29"/>
      <c r="CX185" s="29"/>
      <c r="CY185" s="29"/>
      <c r="CZ185" s="29"/>
      <c r="DA185" s="29"/>
      <c r="DB185" s="29"/>
      <c r="DC185" s="29"/>
      <c r="DD185" s="29"/>
      <c r="DE185" s="29"/>
      <c r="DF185" s="29"/>
      <c r="DG185" s="29"/>
      <c r="DH185" s="29"/>
      <c r="DI185" s="29"/>
    </row>
    <row r="186" spans="1:113" x14ac:dyDescent="0.25">
      <c r="A186" s="48">
        <v>249</v>
      </c>
      <c r="B186" s="58" t="s">
        <v>9</v>
      </c>
      <c r="C186" s="58" t="s">
        <v>10</v>
      </c>
      <c r="D186" s="58">
        <v>0.5</v>
      </c>
      <c r="E186" s="59">
        <v>0.8</v>
      </c>
      <c r="F186" s="59">
        <v>0.35</v>
      </c>
      <c r="G186" s="60">
        <v>3.5999999999999997E-2</v>
      </c>
      <c r="H186" s="58">
        <v>1.615</v>
      </c>
      <c r="I186" s="58">
        <v>1.5</v>
      </c>
      <c r="J186" s="58">
        <v>1.25</v>
      </c>
      <c r="K186" s="58" t="s">
        <v>8</v>
      </c>
      <c r="L186" s="60">
        <v>0.123</v>
      </c>
      <c r="M186" s="60">
        <f t="shared" si="40"/>
        <v>0.17219999999999999</v>
      </c>
      <c r="N186" s="58">
        <v>1.32</v>
      </c>
      <c r="O186" s="58">
        <v>1.42</v>
      </c>
      <c r="P186" s="59">
        <f t="shared" si="28"/>
        <v>1.4454</v>
      </c>
      <c r="Q186" s="59">
        <f t="shared" si="45"/>
        <v>2.1155830753353975</v>
      </c>
      <c r="R186" s="59">
        <f t="shared" si="41"/>
        <v>2.9618163054695561</v>
      </c>
      <c r="S186" s="59">
        <f t="shared" si="42"/>
        <v>3.1352681160188092</v>
      </c>
      <c r="T186" s="59">
        <f t="shared" si="43"/>
        <v>3.3727884278384161</v>
      </c>
      <c r="U186" s="59">
        <f t="shared" si="44"/>
        <v>3.433118587040596</v>
      </c>
      <c r="V186" s="59">
        <v>6.79</v>
      </c>
      <c r="W186" s="30">
        <v>13.58</v>
      </c>
      <c r="X186" s="61" t="s">
        <v>54</v>
      </c>
      <c r="Y186" s="59">
        <f t="shared" si="38"/>
        <v>1.0757575757575757</v>
      </c>
      <c r="Z186" s="58">
        <v>1.32</v>
      </c>
      <c r="AA186" s="58"/>
      <c r="AB186" s="58">
        <v>1.42</v>
      </c>
      <c r="AC186" s="59"/>
      <c r="AD186" s="59">
        <v>6.79</v>
      </c>
      <c r="AE186" s="59"/>
      <c r="AF186" s="59">
        <f t="shared" si="39"/>
        <v>2.8777703199011695</v>
      </c>
      <c r="AG186" s="59"/>
      <c r="AH186" s="29"/>
      <c r="AI186" s="29"/>
      <c r="AN186" s="31"/>
      <c r="AO186" s="31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  <c r="BC186" s="29"/>
      <c r="BD186" s="29"/>
      <c r="BE186" s="29"/>
      <c r="BG186" s="29"/>
      <c r="BH186" s="29"/>
      <c r="BI186" s="29"/>
      <c r="BJ186" s="29"/>
      <c r="BK186" s="29"/>
      <c r="BL186" s="29"/>
      <c r="BM186" s="29"/>
      <c r="BN186" s="29"/>
      <c r="BO186" s="29"/>
      <c r="BP186" s="29"/>
      <c r="BQ186" s="29"/>
      <c r="BR186" s="29"/>
      <c r="BS186" s="29"/>
      <c r="BT186" s="29"/>
      <c r="BU186" s="29"/>
      <c r="BV186" s="29"/>
      <c r="BW186" s="29"/>
      <c r="BX186" s="29"/>
      <c r="BY186" s="29"/>
      <c r="BZ186" s="29"/>
      <c r="CA186" s="29"/>
      <c r="CB186" s="29"/>
      <c r="CC186" s="29"/>
      <c r="CD186" s="29"/>
      <c r="CE186" s="29"/>
      <c r="CF186" s="29"/>
      <c r="CG186" s="29"/>
      <c r="CH186" s="29"/>
      <c r="CI186" s="29"/>
      <c r="CJ186" s="29"/>
      <c r="CK186" s="29"/>
      <c r="CL186" s="29"/>
      <c r="CM186" s="29"/>
      <c r="CN186" s="29"/>
      <c r="CO186" s="29"/>
      <c r="CP186" s="29"/>
      <c r="CQ186" s="29"/>
      <c r="CR186" s="29"/>
      <c r="CS186" s="29"/>
      <c r="CT186" s="29"/>
      <c r="CU186" s="29"/>
      <c r="CV186" s="29"/>
      <c r="CW186" s="29"/>
      <c r="CX186" s="29"/>
      <c r="CY186" s="29"/>
      <c r="CZ186" s="29"/>
      <c r="DA186" s="29"/>
      <c r="DB186" s="29"/>
      <c r="DC186" s="29"/>
      <c r="DD186" s="29"/>
      <c r="DE186" s="29"/>
      <c r="DF186" s="29"/>
      <c r="DG186" s="29"/>
      <c r="DH186" s="29"/>
      <c r="DI186" s="29"/>
    </row>
    <row r="187" spans="1:113" x14ac:dyDescent="0.25">
      <c r="A187" s="48">
        <v>250</v>
      </c>
      <c r="B187" s="58" t="s">
        <v>9</v>
      </c>
      <c r="C187" s="58" t="s">
        <v>10</v>
      </c>
      <c r="D187" s="58">
        <v>0.5</v>
      </c>
      <c r="E187" s="59">
        <v>0.8</v>
      </c>
      <c r="F187" s="59">
        <v>0.35</v>
      </c>
      <c r="G187" s="60">
        <v>3.5999999999999997E-2</v>
      </c>
      <c r="H187" s="58">
        <v>1.615</v>
      </c>
      <c r="I187" s="58">
        <v>1.5</v>
      </c>
      <c r="J187" s="58">
        <v>1.25</v>
      </c>
      <c r="K187" s="58" t="s">
        <v>8</v>
      </c>
      <c r="L187" s="60">
        <v>0.1386</v>
      </c>
      <c r="M187" s="60">
        <f t="shared" si="40"/>
        <v>0.19403999999999999</v>
      </c>
      <c r="N187" s="58">
        <v>1.33</v>
      </c>
      <c r="O187" s="58">
        <v>1.43</v>
      </c>
      <c r="P187" s="59">
        <f t="shared" si="28"/>
        <v>1.45635</v>
      </c>
      <c r="Q187" s="59">
        <f t="shared" si="45"/>
        <v>2.3839009287925697</v>
      </c>
      <c r="R187" s="59">
        <f t="shared" si="41"/>
        <v>3.3374613003095974</v>
      </c>
      <c r="S187" s="59">
        <f t="shared" si="42"/>
        <v>2.9759342812765466</v>
      </c>
      <c r="T187" s="59">
        <f t="shared" si="43"/>
        <v>3.1996887385153845</v>
      </c>
      <c r="U187" s="59">
        <f t="shared" si="44"/>
        <v>3.2586480379978182</v>
      </c>
      <c r="V187" s="59">
        <v>12.19</v>
      </c>
      <c r="W187" s="30">
        <v>20.45</v>
      </c>
      <c r="X187" s="61" t="s">
        <v>54</v>
      </c>
      <c r="Y187" s="59">
        <f t="shared" si="38"/>
        <v>1.0751879699248119</v>
      </c>
      <c r="Z187" s="58">
        <v>1.33</v>
      </c>
      <c r="AA187" s="58"/>
      <c r="AB187" s="58">
        <v>1.43</v>
      </c>
      <c r="AC187" s="59"/>
      <c r="AD187" s="59"/>
      <c r="AE187" s="59"/>
      <c r="AF187" s="59"/>
      <c r="AG187" s="59"/>
      <c r="AH187" s="29"/>
      <c r="AI187" s="29"/>
      <c r="AN187" s="31"/>
      <c r="AO187" s="31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  <c r="BA187" s="29"/>
      <c r="BB187" s="29"/>
      <c r="BC187" s="29"/>
      <c r="BD187" s="29"/>
      <c r="BE187" s="29"/>
      <c r="BG187" s="29"/>
      <c r="BH187" s="29"/>
      <c r="BI187" s="29"/>
      <c r="BJ187" s="29"/>
      <c r="BK187" s="29"/>
      <c r="BL187" s="29"/>
      <c r="BM187" s="29"/>
      <c r="BN187" s="29"/>
      <c r="BO187" s="29"/>
      <c r="BP187" s="29"/>
      <c r="BQ187" s="29"/>
      <c r="BR187" s="29"/>
      <c r="BS187" s="29"/>
      <c r="BT187" s="29"/>
      <c r="BU187" s="29"/>
      <c r="BV187" s="29"/>
      <c r="BW187" s="29"/>
      <c r="BX187" s="29"/>
      <c r="BY187" s="29"/>
      <c r="BZ187" s="29"/>
      <c r="CA187" s="29"/>
      <c r="CB187" s="29"/>
      <c r="CC187" s="29"/>
      <c r="CD187" s="29"/>
      <c r="CE187" s="29"/>
      <c r="CF187" s="29"/>
      <c r="CG187" s="29"/>
      <c r="CH187" s="29"/>
      <c r="CI187" s="29"/>
      <c r="CJ187" s="29"/>
      <c r="CK187" s="29"/>
      <c r="CL187" s="29"/>
      <c r="CM187" s="29"/>
      <c r="CN187" s="29"/>
      <c r="CO187" s="29"/>
      <c r="CP187" s="29"/>
      <c r="CQ187" s="29"/>
      <c r="CR187" s="29"/>
      <c r="CS187" s="29"/>
      <c r="CT187" s="29"/>
      <c r="CU187" s="29"/>
      <c r="CV187" s="29"/>
      <c r="CW187" s="29"/>
      <c r="CX187" s="29"/>
      <c r="CY187" s="29"/>
      <c r="CZ187" s="29"/>
      <c r="DA187" s="29"/>
      <c r="DB187" s="29"/>
      <c r="DC187" s="29"/>
      <c r="DD187" s="29"/>
      <c r="DE187" s="29"/>
      <c r="DF187" s="29"/>
      <c r="DG187" s="29"/>
      <c r="DH187" s="29"/>
      <c r="DI187" s="29"/>
    </row>
    <row r="188" spans="1:113" x14ac:dyDescent="0.25">
      <c r="A188" s="48">
        <v>251</v>
      </c>
      <c r="B188" s="58" t="s">
        <v>9</v>
      </c>
      <c r="C188" s="58" t="s">
        <v>10</v>
      </c>
      <c r="D188" s="58">
        <v>0.5</v>
      </c>
      <c r="E188" s="59">
        <v>0.8</v>
      </c>
      <c r="F188" s="59">
        <v>0.35</v>
      </c>
      <c r="G188" s="60">
        <v>3.5999999999999997E-2</v>
      </c>
      <c r="H188" s="58">
        <v>1.615</v>
      </c>
      <c r="I188" s="58">
        <v>1.5</v>
      </c>
      <c r="J188" s="58">
        <v>1.25</v>
      </c>
      <c r="K188" s="58" t="s">
        <v>8</v>
      </c>
      <c r="L188" s="60">
        <v>0.1004</v>
      </c>
      <c r="M188" s="60">
        <f t="shared" si="40"/>
        <v>0.14055999999999999</v>
      </c>
      <c r="N188" s="59">
        <v>1.3</v>
      </c>
      <c r="O188" s="58">
        <v>1.43</v>
      </c>
      <c r="P188" s="59">
        <f t="shared" si="28"/>
        <v>1.4235</v>
      </c>
      <c r="Q188" s="59">
        <f t="shared" si="45"/>
        <v>1.7268661850705196</v>
      </c>
      <c r="R188" s="59">
        <f t="shared" si="41"/>
        <v>2.4176126590987272</v>
      </c>
      <c r="S188" s="59">
        <f t="shared" si="42"/>
        <v>3.41766748275669</v>
      </c>
      <c r="T188" s="59">
        <f t="shared" si="43"/>
        <v>3.7594342310323583</v>
      </c>
      <c r="U188" s="59">
        <f t="shared" si="44"/>
        <v>3.7423458936185745</v>
      </c>
      <c r="V188" s="59">
        <v>2.2400000000000002</v>
      </c>
      <c r="W188" s="30">
        <v>3.84</v>
      </c>
      <c r="X188" s="61" t="s">
        <v>54</v>
      </c>
      <c r="Y188" s="59">
        <f t="shared" si="38"/>
        <v>1.0999999999999999</v>
      </c>
      <c r="Z188" s="59">
        <v>1.3</v>
      </c>
      <c r="AA188" s="58"/>
      <c r="AB188" s="58">
        <v>1.43</v>
      </c>
      <c r="AC188" s="59"/>
      <c r="AD188" s="59">
        <v>2.2400000000000002</v>
      </c>
      <c r="AE188" s="59">
        <v>3.84</v>
      </c>
      <c r="AF188" s="59">
        <f t="shared" si="39"/>
        <v>2.9323046002707911</v>
      </c>
      <c r="AG188" s="59">
        <f t="shared" si="31"/>
        <v>2.9383570410490596</v>
      </c>
      <c r="AH188" s="29"/>
      <c r="AI188" s="29"/>
      <c r="AN188" s="31"/>
      <c r="AO188" s="31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  <c r="BC188" s="29"/>
      <c r="BD188" s="29"/>
      <c r="BE188" s="29"/>
      <c r="BG188" s="29"/>
      <c r="BH188" s="29"/>
      <c r="BI188" s="29"/>
      <c r="BJ188" s="29"/>
      <c r="BK188" s="29"/>
      <c r="BL188" s="29"/>
      <c r="BM188" s="29"/>
      <c r="BN188" s="29"/>
      <c r="BO188" s="29"/>
      <c r="BP188" s="29"/>
      <c r="BQ188" s="29"/>
      <c r="BR188" s="29"/>
      <c r="BS188" s="29"/>
      <c r="BT188" s="29"/>
      <c r="BU188" s="29"/>
      <c r="BV188" s="29"/>
      <c r="BW188" s="29"/>
      <c r="BX188" s="29"/>
      <c r="BY188" s="29"/>
      <c r="BZ188" s="29"/>
      <c r="CA188" s="29"/>
      <c r="CB188" s="29"/>
      <c r="CC188" s="29"/>
      <c r="CD188" s="29"/>
      <c r="CE188" s="29"/>
      <c r="CF188" s="29"/>
      <c r="CG188" s="29"/>
      <c r="CH188" s="29"/>
      <c r="CI188" s="29"/>
      <c r="CJ188" s="29"/>
      <c r="CK188" s="29"/>
      <c r="CL188" s="29"/>
      <c r="CM188" s="29"/>
      <c r="CN188" s="29"/>
      <c r="CO188" s="29"/>
      <c r="CP188" s="29"/>
      <c r="CQ188" s="29"/>
      <c r="CR188" s="29"/>
      <c r="CS188" s="29"/>
      <c r="CT188" s="29"/>
      <c r="CU188" s="29"/>
      <c r="CV188" s="29"/>
      <c r="CW188" s="29"/>
      <c r="CX188" s="29"/>
      <c r="CY188" s="29"/>
      <c r="CZ188" s="29"/>
      <c r="DA188" s="29"/>
      <c r="DB188" s="29"/>
      <c r="DC188" s="29"/>
      <c r="DD188" s="29"/>
      <c r="DE188" s="29"/>
      <c r="DF188" s="29"/>
      <c r="DG188" s="29"/>
      <c r="DH188" s="29"/>
      <c r="DI188" s="29"/>
    </row>
    <row r="189" spans="1:113" x14ac:dyDescent="0.25">
      <c r="A189" s="48">
        <v>252</v>
      </c>
      <c r="B189" s="58" t="s">
        <v>9</v>
      </c>
      <c r="C189" s="58" t="s">
        <v>10</v>
      </c>
      <c r="D189" s="58">
        <v>0.5</v>
      </c>
      <c r="E189" s="59">
        <v>0.8</v>
      </c>
      <c r="F189" s="59">
        <v>0.35</v>
      </c>
      <c r="G189" s="60">
        <v>3.5999999999999997E-2</v>
      </c>
      <c r="H189" s="58">
        <v>1.615</v>
      </c>
      <c r="I189" s="58">
        <v>1.5</v>
      </c>
      <c r="J189" s="58">
        <v>1.25</v>
      </c>
      <c r="K189" s="58" t="s">
        <v>8</v>
      </c>
      <c r="L189" s="60">
        <v>9.2100000000000001E-2</v>
      </c>
      <c r="M189" s="60">
        <f t="shared" si="40"/>
        <v>0.12894</v>
      </c>
      <c r="N189" s="59">
        <v>1.7</v>
      </c>
      <c r="O189" s="58">
        <v>1.98</v>
      </c>
      <c r="P189" s="59">
        <f t="shared" si="28"/>
        <v>1.8614999999999999</v>
      </c>
      <c r="Q189" s="59">
        <f t="shared" si="45"/>
        <v>1.584107327141383</v>
      </c>
      <c r="R189" s="59">
        <f t="shared" si="41"/>
        <v>2.217750257997936</v>
      </c>
      <c r="S189" s="59">
        <f t="shared" si="42"/>
        <v>4.6662974240478441</v>
      </c>
      <c r="T189" s="59">
        <f t="shared" si="43"/>
        <v>5.4348640585969008</v>
      </c>
      <c r="U189" s="59">
        <f t="shared" si="44"/>
        <v>5.1095956793323891</v>
      </c>
      <c r="V189" s="59">
        <v>1.61</v>
      </c>
      <c r="W189" s="30">
        <v>2.67</v>
      </c>
      <c r="X189" s="61" t="s">
        <v>54</v>
      </c>
      <c r="Y189" s="59">
        <f t="shared" si="38"/>
        <v>1.1647058823529413</v>
      </c>
      <c r="Z189" s="59">
        <v>1.7</v>
      </c>
      <c r="AA189" s="58"/>
      <c r="AB189" s="58">
        <v>1.98</v>
      </c>
      <c r="AC189" s="59"/>
      <c r="AD189" s="59">
        <v>1.61</v>
      </c>
      <c r="AE189" s="59">
        <v>2.67</v>
      </c>
      <c r="AF189" s="59">
        <f t="shared" si="39"/>
        <v>2.8735544282370311</v>
      </c>
      <c r="AG189" s="59">
        <f t="shared" si="31"/>
        <v>2.898641301306045</v>
      </c>
      <c r="AH189" s="29"/>
      <c r="AI189" s="29"/>
      <c r="AN189" s="31"/>
      <c r="AO189" s="31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  <c r="BD189" s="29"/>
      <c r="BE189" s="29"/>
      <c r="BG189" s="29"/>
      <c r="BH189" s="29"/>
      <c r="BI189" s="29"/>
      <c r="BJ189" s="29"/>
      <c r="BK189" s="29"/>
      <c r="BL189" s="29"/>
      <c r="BM189" s="29"/>
      <c r="BN189" s="29"/>
      <c r="BO189" s="29"/>
      <c r="BP189" s="29"/>
      <c r="BQ189" s="29"/>
      <c r="BR189" s="29"/>
      <c r="BS189" s="29"/>
      <c r="BT189" s="29"/>
      <c r="BU189" s="29"/>
      <c r="BV189" s="29"/>
      <c r="BW189" s="29"/>
      <c r="BX189" s="29"/>
      <c r="BY189" s="29"/>
      <c r="BZ189" s="29"/>
      <c r="CA189" s="29"/>
      <c r="CB189" s="29"/>
      <c r="CC189" s="29"/>
      <c r="CD189" s="29"/>
      <c r="CE189" s="29"/>
      <c r="CF189" s="29"/>
      <c r="CG189" s="29"/>
      <c r="CH189" s="29"/>
      <c r="CI189" s="29"/>
      <c r="CJ189" s="29"/>
      <c r="CK189" s="29"/>
      <c r="CL189" s="29"/>
      <c r="CM189" s="29"/>
      <c r="CN189" s="29"/>
      <c r="CO189" s="29"/>
      <c r="CP189" s="29"/>
      <c r="CQ189" s="29"/>
      <c r="CR189" s="29"/>
      <c r="CS189" s="29"/>
      <c r="CT189" s="29"/>
      <c r="CU189" s="29"/>
      <c r="CV189" s="29"/>
      <c r="CW189" s="29"/>
      <c r="CX189" s="29"/>
      <c r="CY189" s="29"/>
      <c r="CZ189" s="29"/>
      <c r="DA189" s="29"/>
      <c r="DB189" s="29"/>
      <c r="DC189" s="29"/>
      <c r="DD189" s="29"/>
      <c r="DE189" s="29"/>
      <c r="DF189" s="29"/>
      <c r="DG189" s="29"/>
      <c r="DH189" s="29"/>
      <c r="DI189" s="29"/>
    </row>
    <row r="190" spans="1:113" x14ac:dyDescent="0.25">
      <c r="A190" s="48">
        <v>253</v>
      </c>
      <c r="B190" s="58" t="s">
        <v>9</v>
      </c>
      <c r="C190" s="58" t="s">
        <v>10</v>
      </c>
      <c r="D190" s="58">
        <v>0.5</v>
      </c>
      <c r="E190" s="59">
        <v>0.8</v>
      </c>
      <c r="F190" s="59">
        <v>0.35</v>
      </c>
      <c r="G190" s="60">
        <v>3.5999999999999997E-2</v>
      </c>
      <c r="H190" s="58">
        <v>1.615</v>
      </c>
      <c r="I190" s="58">
        <v>1.5</v>
      </c>
      <c r="J190" s="58">
        <v>1.25</v>
      </c>
      <c r="K190" s="58" t="s">
        <v>8</v>
      </c>
      <c r="L190" s="60">
        <v>0.105</v>
      </c>
      <c r="M190" s="60">
        <f t="shared" si="40"/>
        <v>0.14699999999999999</v>
      </c>
      <c r="N190" s="58">
        <v>2.95</v>
      </c>
      <c r="O190" s="58">
        <v>3.45</v>
      </c>
      <c r="P190" s="59">
        <f t="shared" si="28"/>
        <v>3.2302500000000003</v>
      </c>
      <c r="Q190" s="59">
        <f t="shared" si="45"/>
        <v>1.8059855521155832</v>
      </c>
      <c r="R190" s="59">
        <f t="shared" si="41"/>
        <v>2.5283797729618165</v>
      </c>
      <c r="S190" s="59">
        <f t="shared" si="42"/>
        <v>7.5836918325986575</v>
      </c>
      <c r="T190" s="59">
        <f t="shared" si="43"/>
        <v>8.8690633296492773</v>
      </c>
      <c r="U190" s="59">
        <f t="shared" si="44"/>
        <v>8.3041425566955311</v>
      </c>
      <c r="V190" s="59">
        <v>1.42</v>
      </c>
      <c r="W190" s="30">
        <v>1.87</v>
      </c>
      <c r="X190" s="61" t="s">
        <v>54</v>
      </c>
      <c r="Y190" s="59">
        <f t="shared" si="38"/>
        <v>1.1694915254237288</v>
      </c>
      <c r="Z190" s="58">
        <v>2.95</v>
      </c>
      <c r="AA190" s="58"/>
      <c r="AB190" s="58">
        <v>3.45</v>
      </c>
      <c r="AC190" s="59"/>
      <c r="AD190" s="59">
        <v>1.42</v>
      </c>
      <c r="AE190" s="59">
        <v>1.87</v>
      </c>
      <c r="AF190" s="59">
        <f t="shared" si="39"/>
        <v>3.3593604332252109</v>
      </c>
      <c r="AG190" s="59">
        <f t="shared" si="31"/>
        <v>3.5486083963920567</v>
      </c>
      <c r="AH190" s="29"/>
      <c r="AI190" s="29"/>
      <c r="AN190" s="31"/>
      <c r="AO190" s="31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G190" s="29"/>
      <c r="BH190" s="29"/>
      <c r="BI190" s="29"/>
      <c r="BJ190" s="29"/>
      <c r="BK190" s="29"/>
      <c r="BL190" s="29"/>
      <c r="BM190" s="29"/>
      <c r="BN190" s="29"/>
      <c r="BO190" s="29"/>
      <c r="BP190" s="29"/>
      <c r="BQ190" s="29"/>
      <c r="BR190" s="29"/>
      <c r="BS190" s="29"/>
      <c r="BT190" s="29"/>
      <c r="BU190" s="29"/>
      <c r="BV190" s="29"/>
      <c r="BW190" s="29"/>
      <c r="BX190" s="29"/>
      <c r="BY190" s="29"/>
      <c r="BZ190" s="29"/>
      <c r="CA190" s="29"/>
      <c r="CB190" s="29"/>
      <c r="CC190" s="29"/>
      <c r="CD190" s="29"/>
      <c r="CE190" s="29"/>
      <c r="CF190" s="29"/>
      <c r="CG190" s="29"/>
      <c r="CH190" s="29"/>
      <c r="CI190" s="29"/>
      <c r="CJ190" s="29"/>
      <c r="CK190" s="29"/>
      <c r="CL190" s="29"/>
      <c r="CM190" s="29"/>
      <c r="CN190" s="29"/>
      <c r="CO190" s="29"/>
      <c r="CP190" s="29"/>
      <c r="CQ190" s="29"/>
      <c r="CR190" s="29"/>
      <c r="CS190" s="29"/>
      <c r="CT190" s="29"/>
      <c r="CU190" s="29"/>
      <c r="CV190" s="29"/>
      <c r="CW190" s="29"/>
      <c r="CX190" s="29"/>
      <c r="CY190" s="29"/>
      <c r="CZ190" s="29"/>
      <c r="DA190" s="29"/>
      <c r="DB190" s="29"/>
      <c r="DC190" s="29"/>
      <c r="DD190" s="29"/>
      <c r="DE190" s="29"/>
      <c r="DF190" s="29"/>
      <c r="DG190" s="29"/>
      <c r="DH190" s="29"/>
      <c r="DI190" s="29"/>
    </row>
    <row r="191" spans="1:113" x14ac:dyDescent="0.25">
      <c r="A191" s="48">
        <v>254</v>
      </c>
      <c r="B191" s="58" t="s">
        <v>9</v>
      </c>
      <c r="C191" s="58" t="s">
        <v>10</v>
      </c>
      <c r="D191" s="58">
        <v>0.5</v>
      </c>
      <c r="E191" s="59">
        <v>0.8</v>
      </c>
      <c r="F191" s="59">
        <v>0.35</v>
      </c>
      <c r="G191" s="60">
        <v>3.5999999999999997E-2</v>
      </c>
      <c r="H191" s="58">
        <v>1.615</v>
      </c>
      <c r="I191" s="58">
        <v>1.5</v>
      </c>
      <c r="J191" s="58">
        <v>1.25</v>
      </c>
      <c r="K191" s="58" t="s">
        <v>8</v>
      </c>
      <c r="L191" s="60">
        <v>0.122</v>
      </c>
      <c r="M191" s="60">
        <f t="shared" si="40"/>
        <v>0.17079999999999998</v>
      </c>
      <c r="N191" s="58">
        <v>2.92</v>
      </c>
      <c r="O191" s="58">
        <v>3.51</v>
      </c>
      <c r="P191" s="59">
        <f t="shared" si="28"/>
        <v>3.1974</v>
      </c>
      <c r="Q191" s="59">
        <f t="shared" si="45"/>
        <v>2.0983832129342965</v>
      </c>
      <c r="R191" s="59">
        <f t="shared" si="41"/>
        <v>2.937736498108015</v>
      </c>
      <c r="S191" s="59">
        <f t="shared" si="42"/>
        <v>6.9639596574871785</v>
      </c>
      <c r="T191" s="59">
        <f t="shared" si="43"/>
        <v>8.3710610951301359</v>
      </c>
      <c r="U191" s="59">
        <f t="shared" si="44"/>
        <v>7.6255358249484608</v>
      </c>
      <c r="V191" s="59">
        <v>1.84</v>
      </c>
      <c r="W191" s="30">
        <v>3.83</v>
      </c>
      <c r="X191" s="61" t="s">
        <v>54</v>
      </c>
      <c r="Y191" s="59">
        <f t="shared" si="38"/>
        <v>1.202054794520548</v>
      </c>
      <c r="Z191" s="58">
        <v>2.92</v>
      </c>
      <c r="AA191" s="58"/>
      <c r="AB191" s="58">
        <v>3.51</v>
      </c>
      <c r="AC191" s="59"/>
      <c r="AD191" s="59">
        <v>1.84</v>
      </c>
      <c r="AE191" s="59">
        <v>3.83</v>
      </c>
      <c r="AF191" s="59">
        <f t="shared" si="39"/>
        <v>3.706135031731383</v>
      </c>
      <c r="AG191" s="59">
        <f t="shared" si="31"/>
        <v>3.5723760896547452</v>
      </c>
      <c r="AH191" s="29"/>
      <c r="AI191" s="29"/>
      <c r="AN191" s="31"/>
      <c r="AO191" s="31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G191" s="29"/>
      <c r="BH191" s="29"/>
      <c r="BI191" s="29"/>
      <c r="BJ191" s="29"/>
      <c r="BK191" s="29"/>
      <c r="BL191" s="29"/>
      <c r="BM191" s="29"/>
      <c r="BN191" s="29"/>
      <c r="BO191" s="29"/>
      <c r="BP191" s="29"/>
      <c r="BQ191" s="29"/>
      <c r="BR191" s="29"/>
      <c r="BS191" s="29"/>
      <c r="BT191" s="29"/>
      <c r="BU191" s="29"/>
      <c r="BV191" s="29"/>
      <c r="BW191" s="29"/>
      <c r="BX191" s="29"/>
      <c r="BY191" s="29"/>
      <c r="BZ191" s="29"/>
      <c r="CA191" s="29"/>
      <c r="CB191" s="29"/>
      <c r="CC191" s="29"/>
      <c r="CD191" s="29"/>
      <c r="CE191" s="29"/>
      <c r="CF191" s="29"/>
      <c r="CG191" s="29"/>
      <c r="CH191" s="29"/>
      <c r="CI191" s="29"/>
      <c r="CJ191" s="29"/>
      <c r="CK191" s="29"/>
      <c r="CL191" s="29"/>
      <c r="CM191" s="29"/>
      <c r="CN191" s="29"/>
      <c r="CO191" s="29"/>
      <c r="CP191" s="29"/>
      <c r="CQ191" s="29"/>
      <c r="CR191" s="29"/>
      <c r="CS191" s="29"/>
      <c r="CT191" s="29"/>
      <c r="CU191" s="29"/>
      <c r="CV191" s="29"/>
      <c r="CW191" s="29"/>
      <c r="CX191" s="29"/>
      <c r="CY191" s="29"/>
      <c r="CZ191" s="29"/>
      <c r="DA191" s="29"/>
      <c r="DB191" s="29"/>
      <c r="DC191" s="29"/>
      <c r="DD191" s="29"/>
      <c r="DE191" s="29"/>
      <c r="DF191" s="29"/>
      <c r="DG191" s="29"/>
      <c r="DH191" s="29"/>
      <c r="DI191" s="29"/>
    </row>
    <row r="192" spans="1:113" x14ac:dyDescent="0.25">
      <c r="A192" s="48">
        <v>255</v>
      </c>
      <c r="B192" s="58" t="s">
        <v>9</v>
      </c>
      <c r="C192" s="58" t="s">
        <v>10</v>
      </c>
      <c r="D192" s="58">
        <v>0.5</v>
      </c>
      <c r="E192" s="59">
        <v>0.8</v>
      </c>
      <c r="F192" s="59">
        <v>0.35</v>
      </c>
      <c r="G192" s="60">
        <v>3.5999999999999997E-2</v>
      </c>
      <c r="H192" s="58">
        <v>1.615</v>
      </c>
      <c r="I192" s="58">
        <v>1.5</v>
      </c>
      <c r="J192" s="58">
        <v>1.25</v>
      </c>
      <c r="K192" s="58" t="s">
        <v>8</v>
      </c>
      <c r="L192" s="60">
        <v>0.13869999999999999</v>
      </c>
      <c r="M192" s="60">
        <f t="shared" si="40"/>
        <v>0.19417999999999996</v>
      </c>
      <c r="N192" s="58">
        <v>2.87</v>
      </c>
      <c r="O192" s="58">
        <v>3.51</v>
      </c>
      <c r="P192" s="59">
        <f t="shared" si="28"/>
        <v>3.1426500000000002</v>
      </c>
      <c r="Q192" s="59">
        <f t="shared" si="45"/>
        <v>2.3856209150326797</v>
      </c>
      <c r="R192" s="59">
        <f t="shared" si="41"/>
        <v>3.3398692810457513</v>
      </c>
      <c r="S192" s="59">
        <f t="shared" si="42"/>
        <v>6.419437525916182</v>
      </c>
      <c r="T192" s="59">
        <f t="shared" si="43"/>
        <v>7.8509497268173511</v>
      </c>
      <c r="U192" s="59">
        <f t="shared" si="44"/>
        <v>7.0292840908782193</v>
      </c>
      <c r="V192" s="59">
        <v>5.94</v>
      </c>
      <c r="W192" s="30">
        <v>16.36</v>
      </c>
      <c r="X192" s="61" t="s">
        <v>54</v>
      </c>
      <c r="Y192" s="59">
        <f t="shared" si="38"/>
        <v>1.2229965156794425</v>
      </c>
      <c r="Z192" s="58">
        <v>2.87</v>
      </c>
      <c r="AA192" s="58"/>
      <c r="AB192" s="58">
        <v>3.51</v>
      </c>
      <c r="AC192" s="59"/>
      <c r="AD192" s="59">
        <v>5.94</v>
      </c>
      <c r="AE192" s="59"/>
      <c r="AF192" s="59">
        <f t="shared" si="39"/>
        <v>3.333067774203553</v>
      </c>
      <c r="AG192" s="59"/>
      <c r="AH192" s="29"/>
      <c r="AI192" s="29"/>
      <c r="AN192" s="31"/>
      <c r="AO192" s="31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G192" s="29"/>
      <c r="BH192" s="29"/>
      <c r="BI192" s="29"/>
      <c r="BJ192" s="29"/>
      <c r="BK192" s="29"/>
      <c r="BL192" s="29"/>
      <c r="BM192" s="29"/>
      <c r="BN192" s="29"/>
      <c r="BO192" s="29"/>
      <c r="BP192" s="29"/>
      <c r="BQ192" s="29"/>
      <c r="BR192" s="29"/>
      <c r="BS192" s="29"/>
      <c r="BT192" s="29"/>
      <c r="BU192" s="29"/>
      <c r="BV192" s="29"/>
      <c r="BW192" s="29"/>
      <c r="BX192" s="29"/>
      <c r="BY192" s="29"/>
      <c r="BZ192" s="29"/>
      <c r="CA192" s="29"/>
      <c r="CB192" s="29"/>
      <c r="CC192" s="29"/>
      <c r="CD192" s="29"/>
      <c r="CE192" s="29"/>
      <c r="CF192" s="29"/>
      <c r="CG192" s="29"/>
      <c r="CH192" s="29"/>
      <c r="CI192" s="29"/>
      <c r="CJ192" s="29"/>
      <c r="CK192" s="29"/>
      <c r="CL192" s="29"/>
      <c r="CM192" s="29"/>
      <c r="CN192" s="29"/>
      <c r="CO192" s="29"/>
      <c r="CP192" s="29"/>
      <c r="CQ192" s="29"/>
      <c r="CR192" s="29"/>
      <c r="CS192" s="29"/>
      <c r="CT192" s="29"/>
      <c r="CU192" s="29"/>
      <c r="CV192" s="29"/>
      <c r="CW192" s="29"/>
      <c r="CX192" s="29"/>
      <c r="CY192" s="29"/>
      <c r="CZ192" s="29"/>
      <c r="DA192" s="29"/>
      <c r="DB192" s="29"/>
      <c r="DC192" s="29"/>
      <c r="DD192" s="29"/>
      <c r="DE192" s="29"/>
      <c r="DF192" s="29"/>
      <c r="DG192" s="29"/>
      <c r="DH192" s="29"/>
      <c r="DI192" s="29"/>
    </row>
    <row r="193" spans="1:113" x14ac:dyDescent="0.25">
      <c r="A193" s="48">
        <v>256</v>
      </c>
      <c r="B193" s="58" t="s">
        <v>9</v>
      </c>
      <c r="C193" s="58" t="s">
        <v>10</v>
      </c>
      <c r="D193" s="58">
        <v>0.5</v>
      </c>
      <c r="E193" s="59">
        <v>0.8</v>
      </c>
      <c r="F193" s="59">
        <v>0.35</v>
      </c>
      <c r="G193" s="60">
        <v>3.5999999999999997E-2</v>
      </c>
      <c r="H193" s="58">
        <v>1.615</v>
      </c>
      <c r="I193" s="58">
        <v>1.5</v>
      </c>
      <c r="J193" s="58">
        <v>1.25</v>
      </c>
      <c r="K193" s="58" t="s">
        <v>8</v>
      </c>
      <c r="L193" s="60">
        <v>0.1507</v>
      </c>
      <c r="M193" s="60">
        <f t="shared" si="40"/>
        <v>0.21098</v>
      </c>
      <c r="N193" s="58">
        <v>2.82</v>
      </c>
      <c r="O193" s="58">
        <v>3.51</v>
      </c>
      <c r="P193" s="59">
        <f t="shared" si="28"/>
        <v>3.0878999999999999</v>
      </c>
      <c r="Q193" s="59">
        <f t="shared" si="45"/>
        <v>2.5920192638458892</v>
      </c>
      <c r="R193" s="59">
        <f t="shared" si="41"/>
        <v>3.628826969384245</v>
      </c>
      <c r="S193" s="59">
        <f t="shared" si="42"/>
        <v>6.0512597112286581</v>
      </c>
      <c r="T193" s="59">
        <f t="shared" si="43"/>
        <v>7.5318870873803512</v>
      </c>
      <c r="U193" s="59">
        <f t="shared" si="44"/>
        <v>6.626129383795381</v>
      </c>
      <c r="V193" s="59">
        <v>25.08</v>
      </c>
      <c r="W193" s="30">
        <v>-1</v>
      </c>
      <c r="X193" s="61" t="s">
        <v>54</v>
      </c>
      <c r="Y193" s="59">
        <f t="shared" si="38"/>
        <v>1.2446808510638299</v>
      </c>
      <c r="Z193" s="58">
        <v>2.82</v>
      </c>
      <c r="AA193" s="58"/>
      <c r="AB193" s="58">
        <v>3.51</v>
      </c>
      <c r="AC193" s="59"/>
      <c r="AD193" s="59"/>
      <c r="AE193" s="59"/>
      <c r="AF193" s="59"/>
      <c r="AG193" s="59"/>
      <c r="AH193" s="29"/>
      <c r="AI193" s="29"/>
      <c r="AN193" s="31"/>
      <c r="AO193" s="31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G193" s="29"/>
      <c r="BH193" s="29"/>
      <c r="BI193" s="29"/>
      <c r="BJ193" s="29"/>
      <c r="BK193" s="29"/>
      <c r="BL193" s="29"/>
      <c r="BM193" s="29"/>
      <c r="BN193" s="29"/>
      <c r="BO193" s="29"/>
      <c r="BP193" s="29"/>
      <c r="BQ193" s="29"/>
      <c r="BR193" s="29"/>
      <c r="BS193" s="29"/>
      <c r="BT193" s="29"/>
      <c r="BU193" s="29"/>
      <c r="BV193" s="29"/>
      <c r="BW193" s="29"/>
      <c r="BX193" s="29"/>
      <c r="BY193" s="29"/>
      <c r="BZ193" s="29"/>
      <c r="CA193" s="29"/>
      <c r="CB193" s="29"/>
      <c r="CC193" s="29"/>
      <c r="CD193" s="29"/>
      <c r="CE193" s="29"/>
      <c r="CF193" s="29"/>
      <c r="CG193" s="29"/>
      <c r="CH193" s="29"/>
      <c r="CI193" s="29"/>
      <c r="CJ193" s="29"/>
      <c r="CK193" s="29"/>
      <c r="CL193" s="29"/>
      <c r="CM193" s="29"/>
      <c r="CN193" s="29"/>
      <c r="CO193" s="29"/>
      <c r="CP193" s="29"/>
      <c r="CQ193" s="29"/>
      <c r="CR193" s="29"/>
      <c r="CS193" s="29"/>
      <c r="CT193" s="29"/>
      <c r="CU193" s="29"/>
      <c r="CV193" s="29"/>
      <c r="CW193" s="29"/>
      <c r="CX193" s="29"/>
      <c r="CY193" s="29"/>
      <c r="CZ193" s="29"/>
      <c r="DA193" s="29"/>
      <c r="DB193" s="29"/>
      <c r="DC193" s="29"/>
      <c r="DD193" s="29"/>
      <c r="DE193" s="29"/>
      <c r="DF193" s="29"/>
      <c r="DG193" s="29"/>
      <c r="DH193" s="29"/>
      <c r="DI193" s="29"/>
    </row>
    <row r="194" spans="1:113" x14ac:dyDescent="0.25">
      <c r="A194" s="49">
        <v>257</v>
      </c>
      <c r="B194" s="37" t="s">
        <v>9</v>
      </c>
      <c r="C194" s="37" t="s">
        <v>10</v>
      </c>
      <c r="D194" s="37">
        <v>0.5</v>
      </c>
      <c r="E194" s="33">
        <v>0.8</v>
      </c>
      <c r="F194" s="33">
        <v>0.35</v>
      </c>
      <c r="G194" s="50">
        <v>3.5999999999999997E-2</v>
      </c>
      <c r="H194" s="37">
        <v>1.615</v>
      </c>
      <c r="I194" s="37">
        <v>1.5</v>
      </c>
      <c r="J194" s="37">
        <v>1.25</v>
      </c>
      <c r="K194" s="37" t="s">
        <v>8</v>
      </c>
      <c r="L194" s="50">
        <v>0.13020000000000001</v>
      </c>
      <c r="M194" s="50">
        <f t="shared" si="40"/>
        <v>0.18228</v>
      </c>
      <c r="N194" s="37">
        <v>2.88</v>
      </c>
      <c r="O194" s="37">
        <v>3.51</v>
      </c>
      <c r="P194" s="33">
        <f t="shared" si="28"/>
        <v>3.1536</v>
      </c>
      <c r="Q194" s="33">
        <f t="shared" si="45"/>
        <v>2.2394220846233233</v>
      </c>
      <c r="R194" s="33">
        <f t="shared" si="41"/>
        <v>3.1351909184726523</v>
      </c>
      <c r="S194" s="33">
        <f t="shared" si="42"/>
        <v>6.6487546351982694</v>
      </c>
      <c r="T194" s="33">
        <f t="shared" si="43"/>
        <v>8.103169711647892</v>
      </c>
      <c r="U194" s="33">
        <f t="shared" si="44"/>
        <v>7.2803863255421053</v>
      </c>
      <c r="V194" s="33">
        <v>4.32</v>
      </c>
      <c r="W194" s="32">
        <v>8.02</v>
      </c>
      <c r="X194" s="72" t="s">
        <v>54</v>
      </c>
      <c r="Y194" s="33">
        <f t="shared" si="38"/>
        <v>1.21875</v>
      </c>
      <c r="Z194" s="37">
        <v>2.88</v>
      </c>
      <c r="AA194" s="37"/>
      <c r="AB194" s="37">
        <v>3.51</v>
      </c>
      <c r="AC194" s="33"/>
      <c r="AD194" s="33">
        <v>4.32</v>
      </c>
      <c r="AE194" s="33">
        <v>8.02</v>
      </c>
      <c r="AF194" s="33">
        <f t="shared" si="39"/>
        <v>3.3345651534337652</v>
      </c>
      <c r="AG194" s="33">
        <f t="shared" si="31"/>
        <v>3.2886163270683486</v>
      </c>
      <c r="AH194" s="29"/>
      <c r="AI194" s="29"/>
      <c r="AN194" s="31"/>
      <c r="AO194" s="31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  <c r="BC194" s="29"/>
      <c r="BD194" s="29"/>
      <c r="BE194" s="29"/>
      <c r="BG194" s="29"/>
      <c r="BH194" s="29"/>
      <c r="BI194" s="29"/>
      <c r="BJ194" s="29"/>
      <c r="BK194" s="29"/>
      <c r="BL194" s="29"/>
      <c r="BM194" s="29"/>
      <c r="BN194" s="29"/>
      <c r="BO194" s="29"/>
      <c r="BP194" s="29"/>
      <c r="BQ194" s="29"/>
      <c r="BR194" s="29"/>
      <c r="BS194" s="29"/>
      <c r="BT194" s="29"/>
      <c r="BU194" s="29"/>
      <c r="BV194" s="29"/>
      <c r="BW194" s="29"/>
      <c r="BX194" s="29"/>
      <c r="BY194" s="29"/>
      <c r="BZ194" s="29"/>
      <c r="CA194" s="29"/>
      <c r="CB194" s="29"/>
      <c r="CC194" s="29"/>
      <c r="CD194" s="29"/>
      <c r="CE194" s="29"/>
      <c r="CF194" s="29"/>
      <c r="CG194" s="29"/>
      <c r="CH194" s="29"/>
      <c r="CI194" s="29"/>
      <c r="CJ194" s="29"/>
      <c r="CK194" s="29"/>
      <c r="CL194" s="29"/>
      <c r="CM194" s="29"/>
      <c r="CN194" s="29"/>
      <c r="CO194" s="29"/>
      <c r="CP194" s="29"/>
      <c r="CQ194" s="29"/>
      <c r="CR194" s="29"/>
      <c r="CS194" s="29"/>
      <c r="CT194" s="29"/>
      <c r="CU194" s="29"/>
      <c r="CV194" s="29"/>
      <c r="CW194" s="29"/>
      <c r="CX194" s="29"/>
      <c r="CY194" s="29"/>
      <c r="CZ194" s="29"/>
      <c r="DA194" s="29"/>
      <c r="DB194" s="29"/>
      <c r="DC194" s="29"/>
      <c r="DD194" s="29"/>
      <c r="DE194" s="29"/>
      <c r="DF194" s="29"/>
      <c r="DG194" s="29"/>
      <c r="DH194" s="29"/>
      <c r="DI194" s="29"/>
    </row>
    <row r="195" spans="1:113" x14ac:dyDescent="0.25">
      <c r="A195" s="48">
        <v>258</v>
      </c>
      <c r="B195" s="36" t="s">
        <v>11</v>
      </c>
      <c r="C195" s="36" t="s">
        <v>12</v>
      </c>
      <c r="D195" s="36">
        <v>0.6</v>
      </c>
      <c r="E195" s="29">
        <v>0.8</v>
      </c>
      <c r="F195" s="29">
        <v>0.35</v>
      </c>
      <c r="G195" s="44">
        <v>3.5999999999999997E-2</v>
      </c>
      <c r="H195" s="36">
        <v>1.615</v>
      </c>
      <c r="I195" s="36">
        <v>2</v>
      </c>
      <c r="J195" s="36">
        <v>1.25</v>
      </c>
      <c r="K195" s="36" t="s">
        <v>8</v>
      </c>
      <c r="L195" s="44">
        <v>0.10489999999999999</v>
      </c>
      <c r="M195" s="44">
        <f t="shared" si="40"/>
        <v>0.14685999999999999</v>
      </c>
      <c r="N195" s="36">
        <v>2.15</v>
      </c>
      <c r="O195" s="36">
        <v>2.6</v>
      </c>
      <c r="P195" s="29">
        <f t="shared" si="28"/>
        <v>2.35425</v>
      </c>
      <c r="Q195" s="29">
        <f t="shared" si="45"/>
        <v>1.8042655658754729</v>
      </c>
      <c r="R195" s="29">
        <f t="shared" si="41"/>
        <v>2.5259717922256621</v>
      </c>
      <c r="S195" s="29">
        <f t="shared" si="42"/>
        <v>4.1472984524525165</v>
      </c>
      <c r="T195" s="29">
        <f t="shared" si="43"/>
        <v>5.0153376634309499</v>
      </c>
      <c r="U195" s="29">
        <f t="shared" si="44"/>
        <v>4.5412918054355051</v>
      </c>
      <c r="V195" s="29">
        <v>1.57</v>
      </c>
      <c r="W195" s="30">
        <v>1.86</v>
      </c>
      <c r="X195" s="41" t="s">
        <v>55</v>
      </c>
      <c r="Y195" s="59">
        <f t="shared" si="38"/>
        <v>1.2093023255813955</v>
      </c>
      <c r="Z195" s="58">
        <v>2.15</v>
      </c>
      <c r="AA195" s="58"/>
      <c r="AB195" s="59"/>
      <c r="AC195" s="58">
        <v>2.6</v>
      </c>
      <c r="AD195" s="59">
        <v>1.57</v>
      </c>
      <c r="AE195" s="59">
        <v>1.86</v>
      </c>
      <c r="AF195" s="59">
        <f t="shared" si="39"/>
        <v>3.2894291013605983</v>
      </c>
      <c r="AG195" s="29">
        <f t="shared" si="31"/>
        <v>3.5490326716309926</v>
      </c>
      <c r="AH195" s="29"/>
      <c r="AI195" s="29"/>
      <c r="AN195" s="31"/>
      <c r="AO195" s="31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  <c r="BA195" s="29"/>
      <c r="BB195" s="29"/>
      <c r="BC195" s="29"/>
      <c r="BD195" s="29"/>
      <c r="BE195" s="29"/>
      <c r="BG195" s="29"/>
      <c r="BH195" s="29"/>
      <c r="BI195" s="29"/>
      <c r="BJ195" s="29"/>
      <c r="BK195" s="29"/>
      <c r="BL195" s="29"/>
      <c r="BM195" s="29"/>
      <c r="BN195" s="29"/>
      <c r="BO195" s="29"/>
      <c r="BP195" s="29"/>
      <c r="BQ195" s="29"/>
      <c r="BR195" s="29"/>
      <c r="BS195" s="29"/>
      <c r="BT195" s="29"/>
      <c r="BU195" s="29"/>
      <c r="BV195" s="29"/>
      <c r="BW195" s="29"/>
      <c r="BX195" s="29"/>
      <c r="BY195" s="29"/>
      <c r="BZ195" s="29"/>
      <c r="CA195" s="29"/>
      <c r="CB195" s="29"/>
      <c r="CC195" s="29"/>
      <c r="CD195" s="29"/>
      <c r="CE195" s="29"/>
      <c r="CF195" s="29"/>
      <c r="CG195" s="29"/>
      <c r="CH195" s="29"/>
      <c r="CI195" s="29"/>
      <c r="CJ195" s="29"/>
      <c r="CK195" s="29"/>
      <c r="CL195" s="29"/>
      <c r="CM195" s="29"/>
      <c r="CN195" s="29"/>
      <c r="CO195" s="29"/>
      <c r="CP195" s="29"/>
      <c r="CQ195" s="29"/>
      <c r="CR195" s="29"/>
      <c r="CS195" s="29"/>
      <c r="CT195" s="29"/>
      <c r="CU195" s="29"/>
      <c r="CV195" s="29"/>
      <c r="CW195" s="29"/>
      <c r="CX195" s="29"/>
      <c r="CY195" s="29"/>
      <c r="CZ195" s="29"/>
      <c r="DA195" s="29"/>
      <c r="DB195" s="29"/>
      <c r="DC195" s="29"/>
      <c r="DD195" s="29"/>
      <c r="DE195" s="29"/>
      <c r="DF195" s="29"/>
      <c r="DG195" s="29"/>
      <c r="DH195" s="29"/>
      <c r="DI195" s="29"/>
    </row>
    <row r="196" spans="1:113" x14ac:dyDescent="0.25">
      <c r="A196" s="48">
        <v>259</v>
      </c>
      <c r="B196" s="36" t="s">
        <v>11</v>
      </c>
      <c r="C196" s="36" t="s">
        <v>12</v>
      </c>
      <c r="D196" s="36">
        <v>0.6</v>
      </c>
      <c r="E196" s="29">
        <v>0.8</v>
      </c>
      <c r="F196" s="29">
        <v>0.35</v>
      </c>
      <c r="G196" s="44">
        <v>3.5999999999999997E-2</v>
      </c>
      <c r="H196" s="36">
        <v>1.615</v>
      </c>
      <c r="I196" s="36">
        <v>2</v>
      </c>
      <c r="J196" s="36">
        <v>1.25</v>
      </c>
      <c r="K196" s="36" t="s">
        <v>8</v>
      </c>
      <c r="L196" s="44">
        <v>0.1384</v>
      </c>
      <c r="M196" s="44">
        <f t="shared" si="40"/>
        <v>0.19375999999999999</v>
      </c>
      <c r="N196" s="36">
        <v>2.14</v>
      </c>
      <c r="O196" s="36">
        <v>2.6</v>
      </c>
      <c r="P196" s="29">
        <f t="shared" ref="P196:P210" si="46">N196*1.095</f>
        <v>2.3433000000000002</v>
      </c>
      <c r="Q196" s="29">
        <f t="shared" si="45"/>
        <v>2.3804609563123496</v>
      </c>
      <c r="R196" s="29">
        <f t="shared" si="41"/>
        <v>3.3326453388372892</v>
      </c>
      <c r="S196" s="29">
        <f t="shared" si="42"/>
        <v>3.5938529422636312</v>
      </c>
      <c r="T196" s="29">
        <f t="shared" si="43"/>
        <v>4.3663633877969348</v>
      </c>
      <c r="U196" s="29">
        <f t="shared" si="44"/>
        <v>3.9352689717786764</v>
      </c>
      <c r="V196" s="29">
        <v>4.83</v>
      </c>
      <c r="W196" s="30">
        <v>8.77</v>
      </c>
      <c r="X196" s="41" t="s">
        <v>55</v>
      </c>
      <c r="Y196" s="59">
        <f t="shared" si="38"/>
        <v>1.2149532710280373</v>
      </c>
      <c r="Z196" s="58">
        <v>2.14</v>
      </c>
      <c r="AA196" s="58"/>
      <c r="AB196" s="59"/>
      <c r="AC196" s="58">
        <v>2.6</v>
      </c>
      <c r="AD196" s="59">
        <v>4.83</v>
      </c>
      <c r="AE196" s="59">
        <v>8.77</v>
      </c>
      <c r="AF196" s="59">
        <f t="shared" si="39"/>
        <v>3.4663438134896984</v>
      </c>
      <c r="AG196" s="29">
        <f t="shared" ref="AG196:AG252" si="47">Q196/(AE196/3000^0.5)^0.2</f>
        <v>3.4337863468265319</v>
      </c>
      <c r="AH196" s="29"/>
      <c r="AI196" s="29"/>
      <c r="AN196" s="31"/>
      <c r="AO196" s="31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  <c r="BC196" s="29"/>
      <c r="BD196" s="29"/>
      <c r="BE196" s="29"/>
      <c r="BG196" s="29"/>
      <c r="BH196" s="29"/>
      <c r="BI196" s="29"/>
      <c r="BJ196" s="29"/>
      <c r="BK196" s="29"/>
      <c r="BL196" s="29"/>
      <c r="BM196" s="29"/>
      <c r="BN196" s="29"/>
      <c r="BO196" s="29"/>
      <c r="BP196" s="29"/>
      <c r="BQ196" s="29"/>
      <c r="BR196" s="29"/>
      <c r="BS196" s="29"/>
      <c r="BT196" s="29"/>
      <c r="BU196" s="29"/>
      <c r="BV196" s="29"/>
      <c r="BW196" s="29"/>
      <c r="BX196" s="29"/>
      <c r="BY196" s="29"/>
      <c r="BZ196" s="29"/>
      <c r="CA196" s="29"/>
      <c r="CB196" s="29"/>
      <c r="CC196" s="29"/>
      <c r="CD196" s="29"/>
      <c r="CE196" s="29"/>
      <c r="CF196" s="29"/>
      <c r="CG196" s="29"/>
      <c r="CH196" s="29"/>
      <c r="CI196" s="29"/>
      <c r="CJ196" s="29"/>
      <c r="CK196" s="29"/>
      <c r="CL196" s="29"/>
      <c r="CM196" s="29"/>
      <c r="CN196" s="29"/>
      <c r="CO196" s="29"/>
      <c r="CP196" s="29"/>
      <c r="CQ196" s="29"/>
      <c r="CR196" s="29"/>
      <c r="CS196" s="29"/>
      <c r="CT196" s="29"/>
      <c r="CU196" s="29"/>
      <c r="CV196" s="29"/>
      <c r="CW196" s="29"/>
      <c r="CX196" s="29"/>
      <c r="CY196" s="29"/>
      <c r="CZ196" s="29"/>
      <c r="DA196" s="29"/>
      <c r="DB196" s="29"/>
      <c r="DC196" s="29"/>
      <c r="DD196" s="29"/>
      <c r="DE196" s="29"/>
      <c r="DF196" s="29"/>
      <c r="DG196" s="29"/>
      <c r="DH196" s="29"/>
      <c r="DI196" s="29"/>
    </row>
    <row r="197" spans="1:113" x14ac:dyDescent="0.25">
      <c r="A197" s="48">
        <v>260</v>
      </c>
      <c r="B197" s="36" t="s">
        <v>11</v>
      </c>
      <c r="C197" s="36" t="s">
        <v>12</v>
      </c>
      <c r="D197" s="36">
        <v>0.6</v>
      </c>
      <c r="E197" s="29">
        <v>0.8</v>
      </c>
      <c r="F197" s="29">
        <v>0.35</v>
      </c>
      <c r="G197" s="44">
        <v>3.5999999999999997E-2</v>
      </c>
      <c r="H197" s="36">
        <v>1.615</v>
      </c>
      <c r="I197" s="36">
        <v>2</v>
      </c>
      <c r="J197" s="36">
        <v>1.25</v>
      </c>
      <c r="K197" s="36" t="s">
        <v>8</v>
      </c>
      <c r="L197" s="44">
        <v>0.17150000000000001</v>
      </c>
      <c r="M197" s="44">
        <f t="shared" si="40"/>
        <v>0.24010000000000001</v>
      </c>
      <c r="N197" s="36">
        <v>2.14</v>
      </c>
      <c r="O197" s="36">
        <v>2.63</v>
      </c>
      <c r="P197" s="29">
        <f t="shared" si="46"/>
        <v>2.3433000000000002</v>
      </c>
      <c r="Q197" s="29">
        <f t="shared" si="45"/>
        <v>2.9497764017887862</v>
      </c>
      <c r="R197" s="29">
        <f t="shared" si="41"/>
        <v>4.1296869625043007</v>
      </c>
      <c r="S197" s="29">
        <f t="shared" si="42"/>
        <v>3.2284665050075412</v>
      </c>
      <c r="T197" s="29">
        <f t="shared" si="43"/>
        <v>3.9676948169017909</v>
      </c>
      <c r="U197" s="29">
        <f t="shared" si="44"/>
        <v>3.5351708229832579</v>
      </c>
      <c r="V197" s="29">
        <v>17.68</v>
      </c>
      <c r="W197" s="30">
        <v>30.8</v>
      </c>
      <c r="X197" s="41" t="s">
        <v>55</v>
      </c>
      <c r="Y197" s="59">
        <f t="shared" si="38"/>
        <v>1.2289719626168223</v>
      </c>
      <c r="Z197" s="58">
        <v>2.14</v>
      </c>
      <c r="AA197" s="58"/>
      <c r="AB197" s="59"/>
      <c r="AC197" s="58">
        <v>2.63</v>
      </c>
      <c r="AD197" s="59"/>
      <c r="AE197" s="59"/>
      <c r="AF197" s="59"/>
      <c r="AG197" s="29"/>
      <c r="AH197" s="29"/>
      <c r="AI197" s="29"/>
      <c r="AN197" s="31"/>
      <c r="AO197" s="31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  <c r="BC197" s="29"/>
      <c r="BD197" s="29"/>
      <c r="BE197" s="29"/>
      <c r="BG197" s="29"/>
      <c r="BH197" s="29"/>
      <c r="BI197" s="29"/>
      <c r="BJ197" s="29"/>
      <c r="BK197" s="29"/>
      <c r="BL197" s="29"/>
      <c r="BM197" s="29"/>
      <c r="BN197" s="29"/>
      <c r="BO197" s="29"/>
      <c r="BP197" s="29"/>
      <c r="BQ197" s="29"/>
      <c r="BR197" s="29"/>
      <c r="BS197" s="29"/>
      <c r="BT197" s="29"/>
      <c r="BU197" s="29"/>
      <c r="BV197" s="29"/>
      <c r="BW197" s="29"/>
      <c r="BX197" s="29"/>
      <c r="BY197" s="29"/>
      <c r="BZ197" s="29"/>
      <c r="CA197" s="29"/>
      <c r="CB197" s="29"/>
      <c r="CC197" s="29"/>
      <c r="CD197" s="29"/>
      <c r="CE197" s="29"/>
      <c r="CF197" s="29"/>
      <c r="CG197" s="29"/>
      <c r="CH197" s="29"/>
      <c r="CI197" s="29"/>
      <c r="CJ197" s="29"/>
      <c r="CK197" s="29"/>
      <c r="CL197" s="29"/>
      <c r="CM197" s="29"/>
      <c r="CN197" s="29"/>
      <c r="CO197" s="29"/>
      <c r="CP197" s="29"/>
      <c r="CQ197" s="29"/>
      <c r="CR197" s="29"/>
      <c r="CS197" s="29"/>
      <c r="CT197" s="29"/>
      <c r="CU197" s="29"/>
      <c r="CV197" s="29"/>
      <c r="CW197" s="29"/>
      <c r="CX197" s="29"/>
      <c r="CY197" s="29"/>
      <c r="CZ197" s="29"/>
      <c r="DA197" s="29"/>
      <c r="DB197" s="29"/>
      <c r="DC197" s="29"/>
      <c r="DD197" s="29"/>
      <c r="DE197" s="29"/>
      <c r="DF197" s="29"/>
      <c r="DG197" s="29"/>
      <c r="DH197" s="29"/>
      <c r="DI197" s="29"/>
    </row>
    <row r="198" spans="1:113" x14ac:dyDescent="0.25">
      <c r="A198" s="48">
        <v>261</v>
      </c>
      <c r="B198" s="36" t="s">
        <v>11</v>
      </c>
      <c r="C198" s="36" t="s">
        <v>12</v>
      </c>
      <c r="D198" s="36">
        <v>0.6</v>
      </c>
      <c r="E198" s="29">
        <v>0.8</v>
      </c>
      <c r="F198" s="29">
        <v>0.35</v>
      </c>
      <c r="G198" s="44">
        <v>3.5999999999999997E-2</v>
      </c>
      <c r="H198" s="36">
        <v>1.615</v>
      </c>
      <c r="I198" s="36">
        <v>2</v>
      </c>
      <c r="J198" s="36">
        <v>1.25</v>
      </c>
      <c r="K198" s="36" t="s">
        <v>8</v>
      </c>
      <c r="L198" s="44">
        <v>0.1532</v>
      </c>
      <c r="M198" s="44">
        <f t="shared" si="40"/>
        <v>0.21448</v>
      </c>
      <c r="N198" s="36">
        <v>2.14</v>
      </c>
      <c r="O198" s="36">
        <v>2.6</v>
      </c>
      <c r="P198" s="29">
        <f t="shared" si="46"/>
        <v>2.3433000000000002</v>
      </c>
      <c r="Q198" s="29">
        <f t="shared" si="45"/>
        <v>2.6350189198486413</v>
      </c>
      <c r="R198" s="29">
        <f t="shared" si="41"/>
        <v>3.6890264877880981</v>
      </c>
      <c r="S198" s="29">
        <f t="shared" si="42"/>
        <v>3.4158513627209053</v>
      </c>
      <c r="T198" s="29">
        <f t="shared" si="43"/>
        <v>4.1500997864833433</v>
      </c>
      <c r="U198" s="29">
        <f t="shared" si="44"/>
        <v>3.7403572421793916</v>
      </c>
      <c r="V198" s="29">
        <v>10.02</v>
      </c>
      <c r="W198" s="30">
        <v>15.33</v>
      </c>
      <c r="X198" s="41" t="s">
        <v>55</v>
      </c>
      <c r="Y198" s="59">
        <f t="shared" si="38"/>
        <v>1.2149532710280373</v>
      </c>
      <c r="Z198" s="58">
        <v>2.14</v>
      </c>
      <c r="AA198" s="58"/>
      <c r="AB198" s="59"/>
      <c r="AC198" s="58">
        <v>2.6</v>
      </c>
      <c r="AD198" s="59">
        <v>10.02</v>
      </c>
      <c r="AE198" s="59"/>
      <c r="AF198" s="59">
        <f t="shared" si="39"/>
        <v>3.3159669518130208</v>
      </c>
      <c r="AG198" s="29"/>
      <c r="AH198" s="29"/>
      <c r="AI198" s="29"/>
      <c r="AN198" s="31"/>
      <c r="AO198" s="31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  <c r="BC198" s="29"/>
      <c r="BD198" s="29"/>
      <c r="BE198" s="29"/>
      <c r="BG198" s="29"/>
      <c r="BH198" s="29"/>
      <c r="BI198" s="29"/>
      <c r="BJ198" s="29"/>
      <c r="BK198" s="29"/>
      <c r="BL198" s="29"/>
      <c r="BM198" s="29"/>
      <c r="BN198" s="29"/>
      <c r="BO198" s="29"/>
      <c r="BP198" s="29"/>
      <c r="BQ198" s="29"/>
      <c r="BR198" s="29"/>
      <c r="BS198" s="29"/>
      <c r="BT198" s="29"/>
      <c r="BU198" s="29"/>
      <c r="BV198" s="29"/>
      <c r="BW198" s="29"/>
      <c r="BX198" s="29"/>
      <c r="BY198" s="29"/>
      <c r="BZ198" s="29"/>
      <c r="CA198" s="29"/>
      <c r="CB198" s="29"/>
      <c r="CC198" s="29"/>
      <c r="CD198" s="29"/>
      <c r="CE198" s="29"/>
      <c r="CF198" s="29"/>
      <c r="CG198" s="29"/>
      <c r="CH198" s="29"/>
      <c r="CI198" s="29"/>
      <c r="CJ198" s="29"/>
      <c r="CK198" s="29"/>
      <c r="CL198" s="29"/>
      <c r="CM198" s="29"/>
      <c r="CN198" s="29"/>
      <c r="CO198" s="29"/>
      <c r="CP198" s="29"/>
      <c r="CQ198" s="29"/>
      <c r="CR198" s="29"/>
      <c r="CS198" s="29"/>
      <c r="CT198" s="29"/>
      <c r="CU198" s="29"/>
      <c r="CV198" s="29"/>
      <c r="CW198" s="29"/>
      <c r="CX198" s="29"/>
      <c r="CY198" s="29"/>
      <c r="CZ198" s="29"/>
      <c r="DA198" s="29"/>
      <c r="DB198" s="29"/>
      <c r="DC198" s="29"/>
      <c r="DD198" s="29"/>
      <c r="DE198" s="29"/>
      <c r="DF198" s="29"/>
      <c r="DG198" s="29"/>
      <c r="DH198" s="29"/>
      <c r="DI198" s="29"/>
    </row>
    <row r="199" spans="1:113" x14ac:dyDescent="0.25">
      <c r="A199" s="48">
        <v>262</v>
      </c>
      <c r="B199" s="36" t="s">
        <v>11</v>
      </c>
      <c r="C199" s="36" t="s">
        <v>12</v>
      </c>
      <c r="D199" s="36">
        <v>0.6</v>
      </c>
      <c r="E199" s="29">
        <v>0.8</v>
      </c>
      <c r="F199" s="29">
        <v>0.35</v>
      </c>
      <c r="G199" s="44">
        <v>3.5999999999999997E-2</v>
      </c>
      <c r="H199" s="36">
        <v>1.615</v>
      </c>
      <c r="I199" s="36">
        <v>2</v>
      </c>
      <c r="J199" s="36">
        <v>1.25</v>
      </c>
      <c r="K199" s="36" t="s">
        <v>8</v>
      </c>
      <c r="L199" s="44">
        <v>0.1346</v>
      </c>
      <c r="M199" s="44">
        <f t="shared" si="40"/>
        <v>0.18844</v>
      </c>
      <c r="N199" s="29">
        <v>1.7</v>
      </c>
      <c r="O199" s="29">
        <v>2</v>
      </c>
      <c r="P199" s="29">
        <f t="shared" si="46"/>
        <v>1.8614999999999999</v>
      </c>
      <c r="Q199" s="29">
        <f t="shared" si="45"/>
        <v>2.3151014791881668</v>
      </c>
      <c r="R199" s="29">
        <f t="shared" si="41"/>
        <v>3.2411420708634333</v>
      </c>
      <c r="S199" s="29">
        <f t="shared" si="42"/>
        <v>2.8949493204201207</v>
      </c>
      <c r="T199" s="29">
        <f t="shared" si="43"/>
        <v>3.4058227299060251</v>
      </c>
      <c r="U199" s="29">
        <f t="shared" si="44"/>
        <v>3.1699695058600326</v>
      </c>
      <c r="V199" s="29">
        <v>4.84</v>
      </c>
      <c r="W199" s="30">
        <v>7.99</v>
      </c>
      <c r="X199" s="41" t="s">
        <v>55</v>
      </c>
      <c r="Y199" s="59">
        <f t="shared" ref="Y199:Y210" si="48">O199/N199</f>
        <v>1.1764705882352942</v>
      </c>
      <c r="Z199" s="59">
        <v>1.7</v>
      </c>
      <c r="AA199" s="58"/>
      <c r="AB199" s="59"/>
      <c r="AC199" s="59">
        <v>2</v>
      </c>
      <c r="AD199" s="59">
        <v>4.84</v>
      </c>
      <c r="AE199" s="59">
        <v>7.99</v>
      </c>
      <c r="AF199" s="59">
        <f t="shared" si="39"/>
        <v>3.3697754356300114</v>
      </c>
      <c r="AG199" s="29">
        <f t="shared" si="47"/>
        <v>3.4023015425420247</v>
      </c>
      <c r="AH199" s="29"/>
      <c r="AI199" s="29"/>
      <c r="AN199" s="31"/>
      <c r="AO199" s="31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G199" s="29"/>
      <c r="BH199" s="29"/>
      <c r="BI199" s="29"/>
      <c r="BJ199" s="29"/>
      <c r="BK199" s="29"/>
      <c r="BL199" s="29"/>
      <c r="BM199" s="29"/>
      <c r="BN199" s="29"/>
      <c r="BO199" s="29"/>
      <c r="BP199" s="29"/>
      <c r="BQ199" s="29"/>
      <c r="BR199" s="29"/>
      <c r="BS199" s="29"/>
      <c r="BT199" s="29"/>
      <c r="BU199" s="29"/>
      <c r="BV199" s="29"/>
      <c r="BW199" s="29"/>
      <c r="BX199" s="29"/>
      <c r="BY199" s="29"/>
      <c r="BZ199" s="29"/>
      <c r="CA199" s="29"/>
      <c r="CB199" s="29"/>
      <c r="CC199" s="29"/>
      <c r="CD199" s="29"/>
      <c r="CE199" s="29"/>
      <c r="CF199" s="29"/>
      <c r="CG199" s="29"/>
      <c r="CH199" s="29"/>
      <c r="CI199" s="29"/>
      <c r="CJ199" s="29"/>
      <c r="CK199" s="29"/>
      <c r="CL199" s="29"/>
      <c r="CM199" s="29"/>
      <c r="CN199" s="29"/>
      <c r="CO199" s="29"/>
      <c r="CP199" s="29"/>
      <c r="CQ199" s="29"/>
      <c r="CR199" s="29"/>
      <c r="CS199" s="29"/>
      <c r="CT199" s="29"/>
      <c r="CU199" s="29"/>
      <c r="CV199" s="29"/>
      <c r="CW199" s="29"/>
      <c r="CX199" s="29"/>
      <c r="CY199" s="29"/>
      <c r="CZ199" s="29"/>
      <c r="DA199" s="29"/>
      <c r="DB199" s="29"/>
      <c r="DC199" s="29"/>
      <c r="DD199" s="29"/>
      <c r="DE199" s="29"/>
      <c r="DF199" s="29"/>
      <c r="DG199" s="29"/>
      <c r="DH199" s="29"/>
      <c r="DI199" s="29"/>
    </row>
    <row r="200" spans="1:113" x14ac:dyDescent="0.25">
      <c r="A200" s="48">
        <v>263</v>
      </c>
      <c r="B200" s="36" t="s">
        <v>11</v>
      </c>
      <c r="C200" s="36" t="s">
        <v>12</v>
      </c>
      <c r="D200" s="36">
        <v>0.6</v>
      </c>
      <c r="E200" s="29">
        <v>0.8</v>
      </c>
      <c r="F200" s="29">
        <v>0.35</v>
      </c>
      <c r="G200" s="44">
        <v>3.5999999999999997E-2</v>
      </c>
      <c r="H200" s="36">
        <v>1.615</v>
      </c>
      <c r="I200" s="36">
        <v>2</v>
      </c>
      <c r="J200" s="36">
        <v>1.25</v>
      </c>
      <c r="K200" s="36" t="s">
        <v>8</v>
      </c>
      <c r="L200" s="44">
        <v>0.18049999999999999</v>
      </c>
      <c r="M200" s="44">
        <f t="shared" si="40"/>
        <v>0.25269999999999998</v>
      </c>
      <c r="N200" s="36">
        <v>1.71</v>
      </c>
      <c r="O200" s="36">
        <v>1.98</v>
      </c>
      <c r="P200" s="29">
        <f t="shared" si="46"/>
        <v>1.8724499999999999</v>
      </c>
      <c r="Q200" s="29">
        <f t="shared" si="45"/>
        <v>3.1045751633986929</v>
      </c>
      <c r="R200" s="29">
        <f t="shared" si="41"/>
        <v>4.3464052287581696</v>
      </c>
      <c r="S200" s="29">
        <f t="shared" si="42"/>
        <v>2.514618354047498</v>
      </c>
      <c r="T200" s="29">
        <f t="shared" si="43"/>
        <v>2.9116633573181558</v>
      </c>
      <c r="U200" s="29">
        <f t="shared" si="44"/>
        <v>2.7535070976820104</v>
      </c>
      <c r="V200" s="29">
        <v>16.48</v>
      </c>
      <c r="W200" s="30">
        <v>27.3</v>
      </c>
      <c r="X200" s="41" t="s">
        <v>55</v>
      </c>
      <c r="Y200" s="59">
        <f t="shared" si="48"/>
        <v>1.1578947368421053</v>
      </c>
      <c r="Z200" s="58">
        <v>1.71</v>
      </c>
      <c r="AA200" s="58"/>
      <c r="AB200" s="59"/>
      <c r="AC200" s="58">
        <v>1.98</v>
      </c>
      <c r="AD200" s="59"/>
      <c r="AE200" s="59"/>
      <c r="AF200" s="59"/>
      <c r="AG200" s="29"/>
      <c r="AH200" s="29"/>
      <c r="AI200" s="29"/>
      <c r="AN200" s="31"/>
      <c r="AO200" s="31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/>
      <c r="BE200" s="29"/>
      <c r="BG200" s="29"/>
      <c r="BH200" s="29"/>
      <c r="BI200" s="29"/>
      <c r="BJ200" s="29"/>
      <c r="BK200" s="29"/>
      <c r="BL200" s="29"/>
      <c r="BM200" s="29"/>
      <c r="BN200" s="29"/>
      <c r="BO200" s="29"/>
      <c r="BP200" s="29"/>
      <c r="BQ200" s="29"/>
      <c r="BR200" s="29"/>
      <c r="BS200" s="29"/>
      <c r="BT200" s="29"/>
      <c r="BU200" s="29"/>
      <c r="BV200" s="29"/>
      <c r="BW200" s="29"/>
      <c r="BX200" s="29"/>
      <c r="BY200" s="29"/>
      <c r="BZ200" s="29"/>
      <c r="CA200" s="29"/>
      <c r="CB200" s="29"/>
      <c r="CC200" s="29"/>
      <c r="CD200" s="29"/>
      <c r="CE200" s="29"/>
      <c r="CF200" s="29"/>
      <c r="CG200" s="29"/>
      <c r="CH200" s="29"/>
      <c r="CI200" s="29"/>
      <c r="CJ200" s="29"/>
      <c r="CK200" s="29"/>
      <c r="CL200" s="29"/>
      <c r="CM200" s="29"/>
      <c r="CN200" s="29"/>
      <c r="CO200" s="29"/>
      <c r="CP200" s="29"/>
      <c r="CQ200" s="29"/>
      <c r="CR200" s="29"/>
      <c r="CS200" s="29"/>
      <c r="CT200" s="29"/>
      <c r="CU200" s="29"/>
      <c r="CV200" s="29"/>
      <c r="CW200" s="29"/>
      <c r="CX200" s="29"/>
      <c r="CY200" s="29"/>
      <c r="CZ200" s="29"/>
      <c r="DA200" s="29"/>
      <c r="DB200" s="29"/>
      <c r="DC200" s="29"/>
      <c r="DD200" s="29"/>
      <c r="DE200" s="29"/>
      <c r="DF200" s="29"/>
      <c r="DG200" s="29"/>
      <c r="DH200" s="29"/>
      <c r="DI200" s="29"/>
    </row>
    <row r="201" spans="1:113" x14ac:dyDescent="0.25">
      <c r="A201" s="48">
        <v>264</v>
      </c>
      <c r="B201" s="36" t="s">
        <v>11</v>
      </c>
      <c r="C201" s="36" t="s">
        <v>12</v>
      </c>
      <c r="D201" s="36">
        <v>0.6</v>
      </c>
      <c r="E201" s="29">
        <v>0.8</v>
      </c>
      <c r="F201" s="29">
        <v>0.35</v>
      </c>
      <c r="G201" s="44">
        <v>3.5999999999999997E-2</v>
      </c>
      <c r="H201" s="36">
        <v>1.615</v>
      </c>
      <c r="I201" s="36">
        <v>2</v>
      </c>
      <c r="J201" s="36">
        <v>1.25</v>
      </c>
      <c r="K201" s="36" t="s">
        <v>8</v>
      </c>
      <c r="L201" s="44">
        <v>0.1583</v>
      </c>
      <c r="M201" s="44">
        <f t="shared" si="40"/>
        <v>0.22161999999999998</v>
      </c>
      <c r="N201" s="36">
        <v>1.71</v>
      </c>
      <c r="O201" s="29">
        <v>2</v>
      </c>
      <c r="P201" s="29">
        <f t="shared" si="46"/>
        <v>1.8724499999999999</v>
      </c>
      <c r="Q201" s="29">
        <f t="shared" si="45"/>
        <v>2.7227382180942552</v>
      </c>
      <c r="R201" s="29">
        <f t="shared" si="41"/>
        <v>3.8118335053319572</v>
      </c>
      <c r="S201" s="29">
        <f t="shared" si="42"/>
        <v>2.6851603573524003</v>
      </c>
      <c r="T201" s="29">
        <f t="shared" si="43"/>
        <v>3.1405384296519312</v>
      </c>
      <c r="U201" s="29">
        <f t="shared" si="44"/>
        <v>2.9402505913008787</v>
      </c>
      <c r="V201" s="29">
        <v>11.45</v>
      </c>
      <c r="W201" s="30">
        <v>17.68</v>
      </c>
      <c r="X201" s="41" t="s">
        <v>55</v>
      </c>
      <c r="Y201" s="59">
        <f t="shared" si="48"/>
        <v>1.1695906432748537</v>
      </c>
      <c r="Z201" s="58">
        <v>1.71</v>
      </c>
      <c r="AA201" s="58"/>
      <c r="AB201" s="59"/>
      <c r="AC201" s="59">
        <v>2</v>
      </c>
      <c r="AD201" s="59">
        <v>11.45</v>
      </c>
      <c r="AE201" s="59"/>
      <c r="AF201" s="59">
        <f t="shared" si="39"/>
        <v>3.3361440154192454</v>
      </c>
      <c r="AG201" s="29"/>
      <c r="AH201" s="29"/>
      <c r="AI201" s="29"/>
      <c r="AN201" s="31"/>
      <c r="AO201" s="31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G201" s="29"/>
      <c r="BH201" s="29"/>
      <c r="BI201" s="29"/>
      <c r="BJ201" s="29"/>
      <c r="BK201" s="29"/>
      <c r="BL201" s="29"/>
      <c r="BM201" s="29"/>
      <c r="BN201" s="29"/>
      <c r="BO201" s="29"/>
      <c r="BP201" s="29"/>
      <c r="BQ201" s="29"/>
      <c r="BR201" s="29"/>
      <c r="BS201" s="29"/>
      <c r="BT201" s="29"/>
      <c r="BU201" s="29"/>
      <c r="BV201" s="29"/>
      <c r="BW201" s="29"/>
      <c r="BX201" s="29"/>
      <c r="BY201" s="29"/>
      <c r="BZ201" s="29"/>
      <c r="CA201" s="29"/>
      <c r="CB201" s="29"/>
      <c r="CC201" s="29"/>
      <c r="CD201" s="29"/>
      <c r="CE201" s="29"/>
      <c r="CF201" s="29"/>
      <c r="CG201" s="29"/>
      <c r="CH201" s="29"/>
      <c r="CI201" s="29"/>
      <c r="CJ201" s="29"/>
      <c r="CK201" s="29"/>
      <c r="CL201" s="29"/>
      <c r="CM201" s="29"/>
      <c r="CN201" s="29"/>
      <c r="CO201" s="29"/>
      <c r="CP201" s="29"/>
      <c r="CQ201" s="29"/>
      <c r="CR201" s="29"/>
      <c r="CS201" s="29"/>
      <c r="CT201" s="29"/>
      <c r="CU201" s="29"/>
      <c r="CV201" s="29"/>
      <c r="CW201" s="29"/>
      <c r="CX201" s="29"/>
      <c r="CY201" s="29"/>
      <c r="CZ201" s="29"/>
      <c r="DA201" s="29"/>
      <c r="DB201" s="29"/>
      <c r="DC201" s="29"/>
      <c r="DD201" s="29"/>
      <c r="DE201" s="29"/>
      <c r="DF201" s="29"/>
      <c r="DG201" s="29"/>
      <c r="DH201" s="29"/>
      <c r="DI201" s="29"/>
    </row>
    <row r="202" spans="1:113" x14ac:dyDescent="0.25">
      <c r="A202" s="48">
        <v>265</v>
      </c>
      <c r="B202" s="36" t="s">
        <v>11</v>
      </c>
      <c r="C202" s="36" t="s">
        <v>12</v>
      </c>
      <c r="D202" s="36">
        <v>0.6</v>
      </c>
      <c r="E202" s="29">
        <v>0.8</v>
      </c>
      <c r="F202" s="29">
        <v>0.35</v>
      </c>
      <c r="G202" s="44">
        <v>3.5999999999999997E-2</v>
      </c>
      <c r="H202" s="36">
        <v>1.615</v>
      </c>
      <c r="I202" s="36">
        <v>2</v>
      </c>
      <c r="J202" s="36">
        <v>1.25</v>
      </c>
      <c r="K202" s="36" t="s">
        <v>8</v>
      </c>
      <c r="L202" s="44">
        <v>0.1053</v>
      </c>
      <c r="M202" s="44">
        <f t="shared" si="40"/>
        <v>0.14742</v>
      </c>
      <c r="N202" s="36">
        <v>1.69</v>
      </c>
      <c r="O202" s="29">
        <v>2</v>
      </c>
      <c r="P202" s="29">
        <f t="shared" si="46"/>
        <v>1.8505499999999999</v>
      </c>
      <c r="Q202" s="29">
        <f t="shared" si="45"/>
        <v>1.8111455108359136</v>
      </c>
      <c r="R202" s="29">
        <f t="shared" si="41"/>
        <v>2.5356037151702786</v>
      </c>
      <c r="S202" s="29">
        <f t="shared" si="42"/>
        <v>3.2537718150139683</v>
      </c>
      <c r="T202" s="29">
        <f t="shared" si="43"/>
        <v>3.8506175325609093</v>
      </c>
      <c r="U202" s="29">
        <f t="shared" si="44"/>
        <v>3.5628801374402954</v>
      </c>
      <c r="V202" s="29">
        <v>2.6</v>
      </c>
      <c r="W202" s="30">
        <v>2.4700000000000002</v>
      </c>
      <c r="X202" s="41" t="s">
        <v>55</v>
      </c>
      <c r="Y202" s="59">
        <f t="shared" si="48"/>
        <v>1.1834319526627219</v>
      </c>
      <c r="Z202" s="58">
        <v>1.69</v>
      </c>
      <c r="AA202" s="58"/>
      <c r="AB202" s="59"/>
      <c r="AC202" s="59">
        <v>2</v>
      </c>
      <c r="AD202" s="59">
        <v>2.6</v>
      </c>
      <c r="AE202" s="59">
        <v>2.4700000000000002</v>
      </c>
      <c r="AF202" s="59">
        <f t="shared" si="39"/>
        <v>2.9850985545581556</v>
      </c>
      <c r="AG202" s="29">
        <f t="shared" si="47"/>
        <v>3.3660927509959797</v>
      </c>
      <c r="AH202" s="29"/>
      <c r="AI202" s="29"/>
      <c r="AN202" s="31"/>
      <c r="AO202" s="31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  <c r="BB202" s="29"/>
      <c r="BC202" s="29"/>
      <c r="BD202" s="29"/>
      <c r="BE202" s="29"/>
      <c r="BG202" s="29"/>
      <c r="BH202" s="29"/>
      <c r="BI202" s="29"/>
      <c r="BJ202" s="29"/>
      <c r="BK202" s="29"/>
      <c r="BL202" s="29"/>
      <c r="BM202" s="29"/>
      <c r="BN202" s="29"/>
      <c r="BO202" s="29"/>
      <c r="BP202" s="29"/>
      <c r="BQ202" s="29"/>
      <c r="BR202" s="29"/>
      <c r="BS202" s="29"/>
      <c r="BT202" s="29"/>
      <c r="BU202" s="29"/>
      <c r="BV202" s="29"/>
      <c r="BW202" s="29"/>
      <c r="BX202" s="29"/>
      <c r="BY202" s="29"/>
      <c r="BZ202" s="29"/>
      <c r="CA202" s="29"/>
      <c r="CB202" s="29"/>
      <c r="CC202" s="29"/>
      <c r="CD202" s="29"/>
      <c r="CE202" s="29"/>
      <c r="CF202" s="29"/>
      <c r="CG202" s="29"/>
      <c r="CH202" s="29"/>
      <c r="CI202" s="29"/>
      <c r="CJ202" s="29"/>
      <c r="CK202" s="29"/>
      <c r="CL202" s="29"/>
      <c r="CM202" s="29"/>
      <c r="CN202" s="29"/>
      <c r="CO202" s="29"/>
      <c r="CP202" s="29"/>
      <c r="CQ202" s="29"/>
      <c r="CR202" s="29"/>
      <c r="CS202" s="29"/>
      <c r="CT202" s="29"/>
      <c r="CU202" s="29"/>
      <c r="CV202" s="29"/>
      <c r="CW202" s="29"/>
      <c r="CX202" s="29"/>
      <c r="CY202" s="29"/>
      <c r="CZ202" s="29"/>
      <c r="DA202" s="29"/>
      <c r="DB202" s="29"/>
      <c r="DC202" s="29"/>
      <c r="DD202" s="29"/>
      <c r="DE202" s="29"/>
      <c r="DF202" s="29"/>
      <c r="DG202" s="29"/>
      <c r="DH202" s="29"/>
      <c r="DI202" s="29"/>
    </row>
    <row r="203" spans="1:113" x14ac:dyDescent="0.25">
      <c r="A203" s="48">
        <v>266</v>
      </c>
      <c r="B203" s="36" t="s">
        <v>11</v>
      </c>
      <c r="C203" s="36" t="s">
        <v>12</v>
      </c>
      <c r="D203" s="36">
        <v>0.6</v>
      </c>
      <c r="E203" s="29">
        <v>0.8</v>
      </c>
      <c r="F203" s="29">
        <v>0.35</v>
      </c>
      <c r="G203" s="44">
        <v>3.5999999999999997E-2</v>
      </c>
      <c r="H203" s="36">
        <v>1.615</v>
      </c>
      <c r="I203" s="36">
        <v>2</v>
      </c>
      <c r="J203" s="36">
        <v>1.25</v>
      </c>
      <c r="K203" s="36" t="s">
        <v>8</v>
      </c>
      <c r="L203" s="44">
        <v>0.14199999999999999</v>
      </c>
      <c r="M203" s="44">
        <f t="shared" si="40"/>
        <v>0.19879999999999998</v>
      </c>
      <c r="N203" s="36">
        <v>1.33</v>
      </c>
      <c r="O203" s="36">
        <v>1.4</v>
      </c>
      <c r="P203" s="29">
        <f t="shared" si="46"/>
        <v>1.45635</v>
      </c>
      <c r="Q203" s="29">
        <f t="shared" si="45"/>
        <v>2.4423804609563122</v>
      </c>
      <c r="R203" s="29">
        <f t="shared" si="41"/>
        <v>3.4193326453388369</v>
      </c>
      <c r="S203" s="29">
        <f t="shared" si="42"/>
        <v>2.2050682834009891</v>
      </c>
      <c r="T203" s="29">
        <f t="shared" si="43"/>
        <v>2.321124508843146</v>
      </c>
      <c r="U203" s="29">
        <f t="shared" si="44"/>
        <v>2.4145497703240828</v>
      </c>
      <c r="V203" s="29">
        <v>3</v>
      </c>
      <c r="W203" s="30">
        <v>4.79</v>
      </c>
      <c r="X203" s="41" t="s">
        <v>55</v>
      </c>
      <c r="Y203" s="59">
        <f t="shared" si="48"/>
        <v>1.0526315789473684</v>
      </c>
      <c r="Z203" s="58">
        <v>1.33</v>
      </c>
      <c r="AA203" s="58"/>
      <c r="AB203" s="59"/>
      <c r="AC203" s="58">
        <v>1.4</v>
      </c>
      <c r="AD203" s="59">
        <v>3</v>
      </c>
      <c r="AE203" s="59">
        <v>4.79</v>
      </c>
      <c r="AF203" s="59">
        <f t="shared" si="39"/>
        <v>3.9119119045614403</v>
      </c>
      <c r="AG203" s="29">
        <f t="shared" si="47"/>
        <v>3.9761095329796015</v>
      </c>
      <c r="AH203" s="29"/>
      <c r="AI203" s="29"/>
      <c r="AN203" s="31"/>
      <c r="AO203" s="31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  <c r="BA203" s="29"/>
      <c r="BB203" s="29"/>
      <c r="BC203" s="29"/>
      <c r="BD203" s="29"/>
      <c r="BE203" s="29"/>
      <c r="BG203" s="29"/>
      <c r="BH203" s="29"/>
      <c r="BI203" s="29"/>
      <c r="BJ203" s="29"/>
      <c r="BK203" s="29"/>
      <c r="BL203" s="29"/>
      <c r="BM203" s="29"/>
      <c r="BN203" s="29"/>
      <c r="BO203" s="29"/>
      <c r="BP203" s="29"/>
      <c r="BQ203" s="29"/>
      <c r="BR203" s="29"/>
      <c r="BS203" s="29"/>
      <c r="BT203" s="29"/>
      <c r="BU203" s="29"/>
      <c r="BV203" s="29"/>
      <c r="BW203" s="29"/>
      <c r="BX203" s="29"/>
      <c r="BY203" s="29"/>
      <c r="BZ203" s="29"/>
      <c r="CA203" s="29"/>
      <c r="CB203" s="29"/>
      <c r="CC203" s="29"/>
      <c r="CD203" s="29"/>
      <c r="CE203" s="29"/>
      <c r="CF203" s="29"/>
      <c r="CG203" s="29"/>
      <c r="CH203" s="29"/>
      <c r="CI203" s="29"/>
      <c r="CJ203" s="29"/>
      <c r="CK203" s="29"/>
      <c r="CL203" s="29"/>
      <c r="CM203" s="29"/>
      <c r="CN203" s="29"/>
      <c r="CO203" s="29"/>
      <c r="CP203" s="29"/>
      <c r="CQ203" s="29"/>
      <c r="CR203" s="29"/>
      <c r="CS203" s="29"/>
      <c r="CT203" s="29"/>
      <c r="CU203" s="29"/>
      <c r="CV203" s="29"/>
      <c r="CW203" s="29"/>
      <c r="CX203" s="29"/>
      <c r="CY203" s="29"/>
      <c r="CZ203" s="29"/>
      <c r="DA203" s="29"/>
      <c r="DB203" s="29"/>
      <c r="DC203" s="29"/>
      <c r="DD203" s="29"/>
      <c r="DE203" s="29"/>
      <c r="DF203" s="29"/>
      <c r="DG203" s="29"/>
      <c r="DH203" s="29"/>
      <c r="DI203" s="29"/>
    </row>
    <row r="204" spans="1:113" x14ac:dyDescent="0.25">
      <c r="A204" s="48">
        <v>267</v>
      </c>
      <c r="B204" s="36" t="s">
        <v>11</v>
      </c>
      <c r="C204" s="36" t="s">
        <v>12</v>
      </c>
      <c r="D204" s="36">
        <v>0.6</v>
      </c>
      <c r="E204" s="29">
        <v>0.8</v>
      </c>
      <c r="F204" s="29">
        <v>0.35</v>
      </c>
      <c r="G204" s="44">
        <v>3.5999999999999997E-2</v>
      </c>
      <c r="H204" s="36">
        <v>1.615</v>
      </c>
      <c r="I204" s="36">
        <v>2</v>
      </c>
      <c r="J204" s="36">
        <v>1.25</v>
      </c>
      <c r="K204" s="36" t="s">
        <v>8</v>
      </c>
      <c r="L204" s="44">
        <v>0.16969999999999999</v>
      </c>
      <c r="M204" s="44">
        <f t="shared" si="40"/>
        <v>0.23757999999999996</v>
      </c>
      <c r="N204" s="36">
        <v>1.37</v>
      </c>
      <c r="O204" s="36">
        <v>1.47</v>
      </c>
      <c r="P204" s="29">
        <f t="shared" si="46"/>
        <v>1.5001500000000001</v>
      </c>
      <c r="Q204" s="29">
        <f t="shared" si="45"/>
        <v>2.9188166494668044</v>
      </c>
      <c r="R204" s="29">
        <f t="shared" si="41"/>
        <v>4.0863433092535253</v>
      </c>
      <c r="S204" s="29">
        <f t="shared" si="42"/>
        <v>2.0777544438632729</v>
      </c>
      <c r="T204" s="29">
        <f t="shared" si="43"/>
        <v>2.2294153521744602</v>
      </c>
      <c r="U204" s="29">
        <f t="shared" si="44"/>
        <v>2.2751411160302837</v>
      </c>
      <c r="V204" s="29">
        <v>5.96</v>
      </c>
      <c r="W204" s="30">
        <v>12.04</v>
      </c>
      <c r="X204" s="41" t="s">
        <v>55</v>
      </c>
      <c r="Y204" s="59">
        <f t="shared" si="48"/>
        <v>1.0729927007299269</v>
      </c>
      <c r="Z204" s="58">
        <v>1.37</v>
      </c>
      <c r="AA204" s="58"/>
      <c r="AB204" s="59"/>
      <c r="AC204" s="58">
        <v>1.47</v>
      </c>
      <c r="AD204" s="59">
        <v>5.96</v>
      </c>
      <c r="AE204" s="59"/>
      <c r="AF204" s="59">
        <f t="shared" si="39"/>
        <v>4.0752810302451081</v>
      </c>
      <c r="AG204" s="29"/>
      <c r="AH204" s="29"/>
      <c r="AI204" s="29"/>
      <c r="AN204" s="31"/>
      <c r="AO204" s="31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G204" s="29"/>
      <c r="BH204" s="29"/>
      <c r="BI204" s="29"/>
      <c r="BJ204" s="29"/>
      <c r="BK204" s="29"/>
      <c r="BL204" s="29"/>
      <c r="BM204" s="29"/>
      <c r="BN204" s="29"/>
      <c r="BO204" s="29"/>
      <c r="BP204" s="29"/>
      <c r="BQ204" s="29"/>
      <c r="BR204" s="29"/>
      <c r="BS204" s="29"/>
      <c r="BT204" s="29"/>
      <c r="BU204" s="29"/>
      <c r="BV204" s="29"/>
      <c r="BW204" s="29"/>
      <c r="BX204" s="29"/>
      <c r="BY204" s="29"/>
      <c r="BZ204" s="29"/>
      <c r="CA204" s="29"/>
      <c r="CB204" s="29"/>
      <c r="CC204" s="29"/>
      <c r="CD204" s="29"/>
      <c r="CE204" s="29"/>
      <c r="CF204" s="29"/>
      <c r="CG204" s="29"/>
      <c r="CH204" s="29"/>
      <c r="CI204" s="29"/>
      <c r="CJ204" s="29"/>
      <c r="CK204" s="29"/>
      <c r="CL204" s="29"/>
      <c r="CM204" s="29"/>
      <c r="CN204" s="29"/>
      <c r="CO204" s="29"/>
      <c r="CP204" s="29"/>
      <c r="CQ204" s="29"/>
      <c r="CR204" s="29"/>
      <c r="CS204" s="29"/>
      <c r="CT204" s="29"/>
      <c r="CU204" s="29"/>
      <c r="CV204" s="29"/>
      <c r="CW204" s="29"/>
      <c r="CX204" s="29"/>
      <c r="CY204" s="29"/>
      <c r="CZ204" s="29"/>
      <c r="DA204" s="29"/>
      <c r="DB204" s="29"/>
      <c r="DC204" s="29"/>
      <c r="DD204" s="29"/>
      <c r="DE204" s="29"/>
      <c r="DF204" s="29"/>
      <c r="DG204" s="29"/>
      <c r="DH204" s="29"/>
      <c r="DI204" s="29"/>
    </row>
    <row r="205" spans="1:113" x14ac:dyDescent="0.25">
      <c r="A205" s="48">
        <v>268</v>
      </c>
      <c r="B205" s="36" t="s">
        <v>11</v>
      </c>
      <c r="C205" s="36" t="s">
        <v>12</v>
      </c>
      <c r="D205" s="36">
        <v>0.6</v>
      </c>
      <c r="E205" s="29">
        <v>0.8</v>
      </c>
      <c r="F205" s="29">
        <v>0.35</v>
      </c>
      <c r="G205" s="44">
        <v>3.5999999999999997E-2</v>
      </c>
      <c r="H205" s="36">
        <v>1.615</v>
      </c>
      <c r="I205" s="36">
        <v>2</v>
      </c>
      <c r="J205" s="36">
        <v>1.25</v>
      </c>
      <c r="K205" s="36" t="s">
        <v>8</v>
      </c>
      <c r="L205" s="44">
        <v>0.1009</v>
      </c>
      <c r="M205" s="44">
        <f t="shared" si="40"/>
        <v>0.14126</v>
      </c>
      <c r="N205" s="36">
        <v>1.31</v>
      </c>
      <c r="O205" s="36">
        <v>1.45</v>
      </c>
      <c r="P205" s="29">
        <f t="shared" si="46"/>
        <v>1.43445</v>
      </c>
      <c r="Q205" s="29">
        <f t="shared" si="45"/>
        <v>1.7354661162710701</v>
      </c>
      <c r="R205" s="29">
        <f t="shared" si="41"/>
        <v>2.429652562779498</v>
      </c>
      <c r="S205" s="29">
        <f t="shared" si="42"/>
        <v>2.5765601549233415</v>
      </c>
      <c r="T205" s="29">
        <f t="shared" si="43"/>
        <v>2.8519177287319426</v>
      </c>
      <c r="U205" s="29">
        <f t="shared" si="44"/>
        <v>2.8213333696410583</v>
      </c>
      <c r="V205" s="29">
        <v>1.1299999999999999</v>
      </c>
      <c r="W205" s="30">
        <v>1.3</v>
      </c>
      <c r="X205" s="41" t="s">
        <v>55</v>
      </c>
      <c r="Y205" s="59">
        <f t="shared" si="48"/>
        <v>1.1068702290076335</v>
      </c>
      <c r="Z205" s="58">
        <v>1.31</v>
      </c>
      <c r="AA205" s="58"/>
      <c r="AB205" s="59"/>
      <c r="AC205" s="58">
        <v>1.45</v>
      </c>
      <c r="AD205" s="59">
        <v>1.1299999999999999</v>
      </c>
      <c r="AE205" s="59">
        <v>1.3</v>
      </c>
      <c r="AF205" s="59">
        <f t="shared" si="39"/>
        <v>3.3790953764933351</v>
      </c>
      <c r="AG205" s="29">
        <f t="shared" si="47"/>
        <v>3.6672422023882483</v>
      </c>
      <c r="AH205" s="29"/>
      <c r="AI205" s="29"/>
      <c r="AN205" s="31"/>
      <c r="AO205" s="31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  <c r="BC205" s="29"/>
      <c r="BD205" s="29"/>
      <c r="BE205" s="29"/>
      <c r="BG205" s="29"/>
      <c r="BH205" s="29"/>
      <c r="BI205" s="29"/>
      <c r="BJ205" s="29"/>
      <c r="BK205" s="29"/>
      <c r="BL205" s="29"/>
      <c r="BM205" s="29"/>
      <c r="BN205" s="29"/>
      <c r="BO205" s="29"/>
      <c r="BP205" s="29"/>
      <c r="BQ205" s="29"/>
      <c r="BR205" s="29"/>
      <c r="BS205" s="29"/>
      <c r="BT205" s="29"/>
      <c r="BU205" s="29"/>
      <c r="BV205" s="29"/>
      <c r="BW205" s="29"/>
      <c r="BX205" s="29"/>
      <c r="BY205" s="29"/>
      <c r="BZ205" s="29"/>
      <c r="CA205" s="29"/>
      <c r="CB205" s="29"/>
      <c r="CC205" s="29"/>
      <c r="CD205" s="29"/>
      <c r="CE205" s="29"/>
      <c r="CF205" s="29"/>
      <c r="CG205" s="29"/>
      <c r="CH205" s="29"/>
      <c r="CI205" s="29"/>
      <c r="CJ205" s="29"/>
      <c r="CK205" s="29"/>
      <c r="CL205" s="29"/>
      <c r="CM205" s="29"/>
      <c r="CN205" s="29"/>
      <c r="CO205" s="29"/>
      <c r="CP205" s="29"/>
      <c r="CQ205" s="29"/>
      <c r="CR205" s="29"/>
      <c r="CS205" s="29"/>
      <c r="CT205" s="29"/>
      <c r="CU205" s="29"/>
      <c r="CV205" s="29"/>
      <c r="CW205" s="29"/>
      <c r="CX205" s="29"/>
      <c r="CY205" s="29"/>
      <c r="CZ205" s="29"/>
      <c r="DA205" s="29"/>
      <c r="DB205" s="29"/>
      <c r="DC205" s="29"/>
      <c r="DD205" s="29"/>
      <c r="DE205" s="29"/>
      <c r="DF205" s="29"/>
      <c r="DG205" s="29"/>
      <c r="DH205" s="29"/>
      <c r="DI205" s="29"/>
    </row>
    <row r="206" spans="1:113" x14ac:dyDescent="0.25">
      <c r="A206" s="48">
        <v>269</v>
      </c>
      <c r="B206" s="36" t="s">
        <v>11</v>
      </c>
      <c r="C206" s="36" t="s">
        <v>12</v>
      </c>
      <c r="D206" s="36">
        <v>0.6</v>
      </c>
      <c r="E206" s="29">
        <v>0.8</v>
      </c>
      <c r="F206" s="29">
        <v>0.35</v>
      </c>
      <c r="G206" s="44">
        <v>3.5999999999999997E-2</v>
      </c>
      <c r="H206" s="36">
        <v>1.615</v>
      </c>
      <c r="I206" s="36">
        <v>2</v>
      </c>
      <c r="J206" s="36">
        <v>1.25</v>
      </c>
      <c r="K206" s="36" t="s">
        <v>8</v>
      </c>
      <c r="L206" s="44">
        <v>0.18820000000000001</v>
      </c>
      <c r="M206" s="44">
        <f t="shared" si="40"/>
        <v>0.26347999999999999</v>
      </c>
      <c r="N206" s="36">
        <v>1.4</v>
      </c>
      <c r="O206" s="36">
        <v>1.47</v>
      </c>
      <c r="P206" s="29">
        <f t="shared" si="46"/>
        <v>1.5329999999999999</v>
      </c>
      <c r="Q206" s="29">
        <f t="shared" si="45"/>
        <v>3.2370141038871694</v>
      </c>
      <c r="R206" s="29">
        <f t="shared" si="41"/>
        <v>4.5318197454420366</v>
      </c>
      <c r="S206" s="29">
        <f t="shared" si="42"/>
        <v>2.0161962376189733</v>
      </c>
      <c r="T206" s="29">
        <f t="shared" si="43"/>
        <v>2.1170060494999223</v>
      </c>
      <c r="U206" s="29">
        <f t="shared" si="44"/>
        <v>2.2077348801927759</v>
      </c>
      <c r="V206" s="29">
        <v>10.64</v>
      </c>
      <c r="W206" s="30">
        <v>18.760000000000002</v>
      </c>
      <c r="X206" s="41" t="s">
        <v>55</v>
      </c>
      <c r="Y206" s="59">
        <f t="shared" si="48"/>
        <v>1.05</v>
      </c>
      <c r="Z206" s="58">
        <v>1.4</v>
      </c>
      <c r="AA206" s="58"/>
      <c r="AB206" s="59"/>
      <c r="AC206" s="58">
        <v>1.47</v>
      </c>
      <c r="AD206" s="59">
        <v>10.64</v>
      </c>
      <c r="AE206" s="59"/>
      <c r="AF206" s="59">
        <f t="shared" si="39"/>
        <v>4.0249108563559544</v>
      </c>
      <c r="AG206" s="29"/>
      <c r="AH206" s="29"/>
      <c r="AI206" s="29"/>
      <c r="AN206" s="31"/>
      <c r="AO206" s="31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  <c r="BD206" s="29"/>
      <c r="BE206" s="29"/>
      <c r="BG206" s="29"/>
      <c r="BH206" s="29"/>
      <c r="BI206" s="29"/>
      <c r="BJ206" s="29"/>
      <c r="BK206" s="29"/>
      <c r="BL206" s="29"/>
      <c r="BM206" s="29"/>
      <c r="BN206" s="29"/>
      <c r="BO206" s="29"/>
      <c r="BP206" s="29"/>
      <c r="BQ206" s="29"/>
      <c r="BR206" s="29"/>
      <c r="BS206" s="29"/>
      <c r="BT206" s="29"/>
      <c r="BU206" s="29"/>
      <c r="BV206" s="29"/>
      <c r="BW206" s="29"/>
      <c r="BX206" s="29"/>
      <c r="BY206" s="29"/>
      <c r="BZ206" s="29"/>
      <c r="CA206" s="29"/>
      <c r="CB206" s="29"/>
      <c r="CC206" s="29"/>
      <c r="CD206" s="29"/>
      <c r="CE206" s="29"/>
      <c r="CF206" s="29"/>
      <c r="CG206" s="29"/>
      <c r="CH206" s="29"/>
      <c r="CI206" s="29"/>
      <c r="CJ206" s="29"/>
      <c r="CK206" s="29"/>
      <c r="CL206" s="29"/>
      <c r="CM206" s="29"/>
      <c r="CN206" s="29"/>
      <c r="CO206" s="29"/>
      <c r="CP206" s="29"/>
      <c r="CQ206" s="29"/>
      <c r="CR206" s="29"/>
      <c r="CS206" s="29"/>
      <c r="CT206" s="29"/>
      <c r="CU206" s="29"/>
      <c r="CV206" s="29"/>
      <c r="CW206" s="29"/>
      <c r="CX206" s="29"/>
      <c r="CY206" s="29"/>
      <c r="CZ206" s="29"/>
      <c r="DA206" s="29"/>
      <c r="DB206" s="29"/>
      <c r="DC206" s="29"/>
      <c r="DD206" s="29"/>
      <c r="DE206" s="29"/>
      <c r="DF206" s="29"/>
      <c r="DG206" s="29"/>
      <c r="DH206" s="29"/>
      <c r="DI206" s="29"/>
    </row>
    <row r="207" spans="1:113" x14ac:dyDescent="0.25">
      <c r="A207" s="48">
        <v>270</v>
      </c>
      <c r="B207" s="36" t="s">
        <v>11</v>
      </c>
      <c r="C207" s="36" t="s">
        <v>12</v>
      </c>
      <c r="D207" s="36">
        <v>0.6</v>
      </c>
      <c r="E207" s="29">
        <v>0.8</v>
      </c>
      <c r="F207" s="29">
        <v>0.35</v>
      </c>
      <c r="G207" s="44">
        <v>3.5999999999999997E-2</v>
      </c>
      <c r="H207" s="36">
        <v>1.615</v>
      </c>
      <c r="I207" s="36">
        <v>2</v>
      </c>
      <c r="J207" s="36">
        <v>1.25</v>
      </c>
      <c r="K207" s="36" t="s">
        <v>8</v>
      </c>
      <c r="L207" s="44">
        <v>0.13850000000000001</v>
      </c>
      <c r="M207" s="44">
        <f t="shared" si="40"/>
        <v>0.19390000000000002</v>
      </c>
      <c r="N207" s="36">
        <v>2.9</v>
      </c>
      <c r="O207" s="36">
        <v>3.64</v>
      </c>
      <c r="P207" s="29">
        <f t="shared" si="46"/>
        <v>3.1755</v>
      </c>
      <c r="Q207" s="29">
        <f t="shared" si="45"/>
        <v>2.38218094255246</v>
      </c>
      <c r="R207" s="29">
        <f t="shared" si="41"/>
        <v>3.335053319573444</v>
      </c>
      <c r="S207" s="29">
        <f t="shared" si="42"/>
        <v>4.8684160446933022</v>
      </c>
      <c r="T207" s="29">
        <f t="shared" si="43"/>
        <v>6.1107015181667661</v>
      </c>
      <c r="U207" s="29">
        <f t="shared" si="44"/>
        <v>5.3309155689391661</v>
      </c>
      <c r="V207" s="29">
        <v>2.0699999999999998</v>
      </c>
      <c r="W207" s="30">
        <v>3.77</v>
      </c>
      <c r="X207" s="41" t="s">
        <v>55</v>
      </c>
      <c r="Y207" s="59">
        <f t="shared" si="48"/>
        <v>1.2551724137931035</v>
      </c>
      <c r="Z207" s="58">
        <v>2.9</v>
      </c>
      <c r="AA207" s="58"/>
      <c r="AB207" s="59"/>
      <c r="AC207" s="58">
        <v>3.64</v>
      </c>
      <c r="AD207" s="59">
        <v>2.0699999999999998</v>
      </c>
      <c r="AE207" s="59">
        <v>3.77</v>
      </c>
      <c r="AF207" s="59">
        <f t="shared" si="39"/>
        <v>4.1094213873853986</v>
      </c>
      <c r="AG207" s="29">
        <f t="shared" si="47"/>
        <v>4.0683527466237281</v>
      </c>
      <c r="AH207" s="29"/>
      <c r="AI207" s="29"/>
      <c r="AN207" s="31"/>
      <c r="AO207" s="31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G207" s="29"/>
      <c r="BH207" s="29"/>
      <c r="BI207" s="29"/>
      <c r="BJ207" s="29"/>
      <c r="BK207" s="29"/>
      <c r="BL207" s="29"/>
      <c r="BM207" s="29"/>
      <c r="BN207" s="29"/>
      <c r="BO207" s="29"/>
      <c r="BP207" s="29"/>
      <c r="BQ207" s="29"/>
      <c r="BR207" s="29"/>
      <c r="BS207" s="29"/>
      <c r="BT207" s="29"/>
      <c r="BU207" s="29"/>
      <c r="BV207" s="29"/>
      <c r="BW207" s="29"/>
      <c r="BX207" s="29"/>
      <c r="BY207" s="29"/>
      <c r="BZ207" s="29"/>
      <c r="CA207" s="29"/>
      <c r="CB207" s="29"/>
      <c r="CC207" s="29"/>
      <c r="CD207" s="29"/>
      <c r="CE207" s="29"/>
      <c r="CF207" s="29"/>
      <c r="CG207" s="29"/>
      <c r="CH207" s="29"/>
      <c r="CI207" s="29"/>
      <c r="CJ207" s="29"/>
      <c r="CK207" s="29"/>
      <c r="CL207" s="29"/>
      <c r="CM207" s="29"/>
      <c r="CN207" s="29"/>
      <c r="CO207" s="29"/>
      <c r="CP207" s="29"/>
      <c r="CQ207" s="29"/>
      <c r="CR207" s="29"/>
      <c r="CS207" s="29"/>
      <c r="CT207" s="29"/>
      <c r="CU207" s="29"/>
      <c r="CV207" s="29"/>
      <c r="CW207" s="29"/>
      <c r="CX207" s="29"/>
      <c r="CY207" s="29"/>
      <c r="CZ207" s="29"/>
      <c r="DA207" s="29"/>
      <c r="DB207" s="29"/>
      <c r="DC207" s="29"/>
      <c r="DD207" s="29"/>
      <c r="DE207" s="29"/>
      <c r="DF207" s="29"/>
      <c r="DG207" s="29"/>
      <c r="DH207" s="29"/>
      <c r="DI207" s="29"/>
    </row>
    <row r="208" spans="1:113" x14ac:dyDescent="0.25">
      <c r="A208" s="48">
        <v>271</v>
      </c>
      <c r="B208" s="58" t="s">
        <v>11</v>
      </c>
      <c r="C208" s="58" t="s">
        <v>12</v>
      </c>
      <c r="D208" s="58">
        <v>0.6</v>
      </c>
      <c r="E208" s="59">
        <v>0.8</v>
      </c>
      <c r="F208" s="59">
        <v>0.35</v>
      </c>
      <c r="G208" s="60">
        <v>3.5999999999999997E-2</v>
      </c>
      <c r="H208" s="58">
        <v>1.615</v>
      </c>
      <c r="I208" s="58">
        <v>2</v>
      </c>
      <c r="J208" s="58">
        <v>1.25</v>
      </c>
      <c r="K208" s="58" t="s">
        <v>8</v>
      </c>
      <c r="L208" s="60">
        <v>0.1613</v>
      </c>
      <c r="M208" s="60">
        <f t="shared" si="40"/>
        <v>0.22581999999999999</v>
      </c>
      <c r="N208" s="58">
        <v>2.82</v>
      </c>
      <c r="O208" s="58">
        <v>3.7</v>
      </c>
      <c r="P208" s="59">
        <f t="shared" si="46"/>
        <v>3.0878999999999999</v>
      </c>
      <c r="Q208" s="59">
        <f t="shared" si="45"/>
        <v>2.7743378052975576</v>
      </c>
      <c r="R208" s="59">
        <f t="shared" si="41"/>
        <v>3.8840729274165806</v>
      </c>
      <c r="S208" s="59">
        <f t="shared" si="42"/>
        <v>4.3867865018179097</v>
      </c>
      <c r="T208" s="59">
        <f t="shared" si="43"/>
        <v>5.7557127860731452</v>
      </c>
      <c r="U208" s="59">
        <f t="shared" si="44"/>
        <v>4.803531219490611</v>
      </c>
      <c r="V208" s="59">
        <v>6.07</v>
      </c>
      <c r="W208" s="30">
        <v>10.3</v>
      </c>
      <c r="X208" s="61" t="s">
        <v>55</v>
      </c>
      <c r="Y208" s="59">
        <f t="shared" si="48"/>
        <v>1.3120567375886527</v>
      </c>
      <c r="Z208" s="58">
        <v>2.82</v>
      </c>
      <c r="AA208" s="58"/>
      <c r="AB208" s="59"/>
      <c r="AC208" s="58">
        <v>3.7</v>
      </c>
      <c r="AD208" s="59">
        <v>6.07</v>
      </c>
      <c r="AE208" s="59">
        <v>10.3</v>
      </c>
      <c r="AF208" s="59">
        <f t="shared" si="39"/>
        <v>3.8594160779243412</v>
      </c>
      <c r="AG208" s="59">
        <f t="shared" si="47"/>
        <v>3.875288329764432</v>
      </c>
      <c r="AH208" s="29"/>
      <c r="AI208" s="29"/>
      <c r="AN208" s="31"/>
      <c r="AO208" s="31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G208" s="29"/>
      <c r="BH208" s="29"/>
      <c r="BI208" s="29"/>
      <c r="BJ208" s="29"/>
      <c r="BK208" s="29"/>
      <c r="BL208" s="29"/>
      <c r="BM208" s="29"/>
      <c r="BN208" s="29"/>
      <c r="BO208" s="29"/>
      <c r="BP208" s="29"/>
      <c r="BQ208" s="29"/>
      <c r="BR208" s="29"/>
      <c r="BS208" s="29"/>
      <c r="BT208" s="29"/>
      <c r="BU208" s="29"/>
      <c r="BV208" s="29"/>
      <c r="BW208" s="29"/>
      <c r="BX208" s="29"/>
      <c r="BY208" s="29"/>
      <c r="BZ208" s="29"/>
      <c r="CA208" s="29"/>
      <c r="CB208" s="29"/>
      <c r="CC208" s="29"/>
      <c r="CD208" s="29"/>
      <c r="CE208" s="29"/>
      <c r="CF208" s="29"/>
      <c r="CG208" s="29"/>
      <c r="CH208" s="29"/>
      <c r="CI208" s="29"/>
      <c r="CJ208" s="29"/>
      <c r="CK208" s="29"/>
      <c r="CL208" s="29"/>
      <c r="CM208" s="29"/>
      <c r="CN208" s="29"/>
      <c r="CO208" s="29"/>
      <c r="CP208" s="29"/>
      <c r="CQ208" s="29"/>
      <c r="CR208" s="29"/>
      <c r="CS208" s="29"/>
      <c r="CT208" s="29"/>
      <c r="CU208" s="29"/>
      <c r="CV208" s="29"/>
      <c r="CW208" s="29"/>
      <c r="CX208" s="29"/>
      <c r="CY208" s="29"/>
      <c r="CZ208" s="29"/>
      <c r="DA208" s="29"/>
      <c r="DB208" s="29"/>
      <c r="DC208" s="29"/>
      <c r="DD208" s="29"/>
      <c r="DE208" s="29"/>
      <c r="DF208" s="29"/>
      <c r="DG208" s="29"/>
      <c r="DH208" s="29"/>
      <c r="DI208" s="29"/>
    </row>
    <row r="209" spans="1:113" x14ac:dyDescent="0.25">
      <c r="A209" s="48">
        <v>272</v>
      </c>
      <c r="B209" s="58" t="s">
        <v>11</v>
      </c>
      <c r="C209" s="58" t="s">
        <v>12</v>
      </c>
      <c r="D209" s="58">
        <v>0.6</v>
      </c>
      <c r="E209" s="59">
        <v>0.8</v>
      </c>
      <c r="F209" s="59">
        <v>0.35</v>
      </c>
      <c r="G209" s="60">
        <v>3.5999999999999997E-2</v>
      </c>
      <c r="H209" s="58">
        <v>1.615</v>
      </c>
      <c r="I209" s="58">
        <v>2</v>
      </c>
      <c r="J209" s="58">
        <v>1.25</v>
      </c>
      <c r="K209" s="58" t="s">
        <v>8</v>
      </c>
      <c r="L209" s="60">
        <v>0.1762</v>
      </c>
      <c r="M209" s="60">
        <f t="shared" si="40"/>
        <v>0.24667999999999998</v>
      </c>
      <c r="N209" s="58">
        <v>2.76</v>
      </c>
      <c r="O209" s="58">
        <v>3.64</v>
      </c>
      <c r="P209" s="59">
        <f t="shared" si="46"/>
        <v>3.0221999999999998</v>
      </c>
      <c r="Q209" s="59">
        <f t="shared" si="45"/>
        <v>3.0306157550739594</v>
      </c>
      <c r="R209" s="59">
        <f t="shared" si="41"/>
        <v>4.2428620571035429</v>
      </c>
      <c r="S209" s="59">
        <f t="shared" si="42"/>
        <v>4.1079079548284803</v>
      </c>
      <c r="T209" s="59">
        <f t="shared" si="43"/>
        <v>5.4176757085419087</v>
      </c>
      <c r="U209" s="59">
        <f t="shared" si="44"/>
        <v>4.4981592105371861</v>
      </c>
      <c r="V209" s="59">
        <v>10.8</v>
      </c>
      <c r="W209" s="30">
        <v>14</v>
      </c>
      <c r="X209" s="61" t="s">
        <v>55</v>
      </c>
      <c r="Y209" s="59">
        <f t="shared" si="48"/>
        <v>1.318840579710145</v>
      </c>
      <c r="Z209" s="58">
        <v>2.76</v>
      </c>
      <c r="AA209" s="58"/>
      <c r="AB209" s="59"/>
      <c r="AC209" s="58">
        <v>3.64</v>
      </c>
      <c r="AD209" s="59">
        <v>10.8</v>
      </c>
      <c r="AE209" s="59"/>
      <c r="AF209" s="59">
        <f t="shared" si="39"/>
        <v>3.7570426529059389</v>
      </c>
      <c r="AG209" s="59"/>
      <c r="AH209" s="29"/>
      <c r="AI209" s="29"/>
      <c r="AN209" s="31"/>
      <c r="AO209" s="31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G209" s="29"/>
      <c r="BH209" s="29"/>
      <c r="BI209" s="29"/>
      <c r="BJ209" s="29"/>
      <c r="BK209" s="29"/>
      <c r="BL209" s="29"/>
      <c r="BM209" s="29"/>
      <c r="BN209" s="29"/>
      <c r="BO209" s="29"/>
      <c r="BP209" s="29"/>
      <c r="BQ209" s="29"/>
      <c r="BR209" s="29"/>
      <c r="BS209" s="29"/>
      <c r="BT209" s="29"/>
      <c r="BU209" s="29"/>
      <c r="BV209" s="29"/>
      <c r="BW209" s="29"/>
      <c r="BX209" s="29"/>
      <c r="BY209" s="29"/>
      <c r="BZ209" s="29"/>
      <c r="CA209" s="29"/>
      <c r="CB209" s="29"/>
      <c r="CC209" s="29"/>
      <c r="CD209" s="29"/>
      <c r="CE209" s="29"/>
      <c r="CF209" s="29"/>
      <c r="CG209" s="29"/>
      <c r="CH209" s="29"/>
      <c r="CI209" s="29"/>
      <c r="CJ209" s="29"/>
      <c r="CK209" s="29"/>
      <c r="CL209" s="29"/>
      <c r="CM209" s="29"/>
      <c r="CN209" s="29"/>
      <c r="CO209" s="29"/>
      <c r="CP209" s="29"/>
      <c r="CQ209" s="29"/>
      <c r="CR209" s="29"/>
      <c r="CS209" s="29"/>
      <c r="CT209" s="29"/>
      <c r="CU209" s="29"/>
      <c r="CV209" s="29"/>
      <c r="CW209" s="29"/>
      <c r="CX209" s="29"/>
      <c r="CY209" s="29"/>
      <c r="CZ209" s="29"/>
      <c r="DA209" s="29"/>
      <c r="DB209" s="29"/>
      <c r="DC209" s="29"/>
      <c r="DD209" s="29"/>
      <c r="DE209" s="29"/>
      <c r="DF209" s="29"/>
      <c r="DG209" s="29"/>
      <c r="DH209" s="29"/>
      <c r="DI209" s="29"/>
    </row>
    <row r="210" spans="1:113" x14ac:dyDescent="0.25">
      <c r="A210" s="49">
        <v>273</v>
      </c>
      <c r="B210" s="37" t="s">
        <v>11</v>
      </c>
      <c r="C210" s="37" t="s">
        <v>12</v>
      </c>
      <c r="D210" s="37">
        <v>0.6</v>
      </c>
      <c r="E210" s="33">
        <v>0.8</v>
      </c>
      <c r="F210" s="33">
        <v>0.35</v>
      </c>
      <c r="G210" s="50">
        <v>3.5999999999999997E-2</v>
      </c>
      <c r="H210" s="37">
        <v>1.615</v>
      </c>
      <c r="I210" s="37">
        <v>2</v>
      </c>
      <c r="J210" s="37">
        <v>1.25</v>
      </c>
      <c r="K210" s="37" t="s">
        <v>8</v>
      </c>
      <c r="L210" s="50">
        <v>0.1111</v>
      </c>
      <c r="M210" s="50">
        <f t="shared" si="40"/>
        <v>0.15553999999999998</v>
      </c>
      <c r="N210" s="37">
        <v>2.97</v>
      </c>
      <c r="O210" s="37">
        <v>3.57</v>
      </c>
      <c r="P210" s="33">
        <f t="shared" si="46"/>
        <v>3.2521500000000003</v>
      </c>
      <c r="Q210" s="33">
        <f t="shared" si="45"/>
        <v>1.910904712762298</v>
      </c>
      <c r="R210" s="33">
        <f t="shared" si="41"/>
        <v>2.6752665978672168</v>
      </c>
      <c r="S210" s="33">
        <f t="shared" si="42"/>
        <v>5.566907353674317</v>
      </c>
      <c r="T210" s="33">
        <f t="shared" si="43"/>
        <v>6.6915351018913505</v>
      </c>
      <c r="U210" s="33">
        <f t="shared" si="44"/>
        <v>6.095763552273378</v>
      </c>
      <c r="V210" s="33">
        <v>1.0900000000000001</v>
      </c>
      <c r="W210" s="32">
        <v>1.29</v>
      </c>
      <c r="X210" s="72" t="s">
        <v>55</v>
      </c>
      <c r="Y210" s="33">
        <f t="shared" si="48"/>
        <v>1.202020202020202</v>
      </c>
      <c r="Z210" s="37">
        <v>2.97</v>
      </c>
      <c r="AA210" s="37"/>
      <c r="AB210" s="33"/>
      <c r="AC210" s="37">
        <v>3.57</v>
      </c>
      <c r="AD210" s="33">
        <v>1.0900000000000001</v>
      </c>
      <c r="AE210" s="33">
        <v>1.29</v>
      </c>
      <c r="AF210" s="33">
        <f t="shared" si="39"/>
        <v>3.7476043287426881</v>
      </c>
      <c r="AG210" s="33">
        <f t="shared" si="47"/>
        <v>4.0442054948003232</v>
      </c>
      <c r="AH210" s="29"/>
      <c r="AI210" s="29"/>
      <c r="AN210" s="31"/>
      <c r="AO210" s="31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G210" s="29"/>
      <c r="BH210" s="29"/>
      <c r="BI210" s="29"/>
      <c r="BJ210" s="29"/>
      <c r="BK210" s="29"/>
      <c r="BL210" s="29"/>
      <c r="BM210" s="29"/>
      <c r="BN210" s="29"/>
      <c r="BO210" s="29"/>
      <c r="BP210" s="29"/>
      <c r="BQ210" s="29"/>
      <c r="BR210" s="29"/>
      <c r="BS210" s="29"/>
      <c r="BT210" s="29"/>
      <c r="BU210" s="29"/>
      <c r="BV210" s="29"/>
      <c r="BW210" s="29"/>
      <c r="BX210" s="29"/>
      <c r="BY210" s="29"/>
      <c r="BZ210" s="29"/>
      <c r="CA210" s="29"/>
      <c r="CB210" s="29"/>
      <c r="CC210" s="29"/>
      <c r="CD210" s="29"/>
      <c r="CE210" s="29"/>
      <c r="CF210" s="29"/>
      <c r="CG210" s="29"/>
      <c r="CH210" s="29"/>
      <c r="CI210" s="29"/>
      <c r="CJ210" s="29"/>
      <c r="CK210" s="29"/>
      <c r="CL210" s="29"/>
      <c r="CM210" s="29"/>
      <c r="CN210" s="29"/>
      <c r="CO210" s="29"/>
      <c r="CP210" s="29"/>
      <c r="CQ210" s="29"/>
      <c r="CR210" s="29"/>
      <c r="CS210" s="29"/>
      <c r="CT210" s="29"/>
      <c r="CU210" s="29"/>
      <c r="CV210" s="29"/>
      <c r="CW210" s="29"/>
      <c r="CX210" s="29"/>
      <c r="CY210" s="29"/>
      <c r="CZ210" s="29"/>
      <c r="DA210" s="29"/>
      <c r="DB210" s="29"/>
      <c r="DC210" s="29"/>
      <c r="DD210" s="29"/>
      <c r="DE210" s="29"/>
      <c r="DF210" s="29"/>
      <c r="DG210" s="29"/>
      <c r="DH210" s="29"/>
      <c r="DI210" s="29"/>
    </row>
    <row r="211" spans="1:113" x14ac:dyDescent="0.25">
      <c r="A211" s="48"/>
      <c r="G211" s="44"/>
      <c r="L211" s="44"/>
      <c r="M211" s="44"/>
      <c r="P211" s="29"/>
      <c r="Q211" s="29"/>
      <c r="R211" s="29"/>
      <c r="S211" s="29"/>
      <c r="T211" s="29"/>
      <c r="U211" s="29"/>
      <c r="W211" s="30"/>
      <c r="Y211" s="59"/>
      <c r="Z211" s="58"/>
      <c r="AA211" s="58"/>
      <c r="AB211" s="59"/>
      <c r="AC211" s="58"/>
      <c r="AD211" s="59"/>
      <c r="AE211" s="59"/>
      <c r="AF211" s="59"/>
      <c r="AG211" s="29"/>
      <c r="AH211" s="29"/>
      <c r="AI211" s="29"/>
      <c r="AN211" s="31"/>
      <c r="AO211" s="31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G211" s="29"/>
      <c r="BH211" s="29"/>
      <c r="BI211" s="29"/>
      <c r="BJ211" s="29"/>
      <c r="BK211" s="29"/>
      <c r="BL211" s="29"/>
      <c r="BM211" s="29"/>
      <c r="BN211" s="29"/>
      <c r="BO211" s="29"/>
      <c r="BP211" s="29"/>
      <c r="BQ211" s="29"/>
      <c r="BR211" s="29"/>
      <c r="BS211" s="29"/>
      <c r="BT211" s="29"/>
      <c r="BU211" s="29"/>
      <c r="BV211" s="29"/>
      <c r="BW211" s="29"/>
      <c r="BX211" s="29"/>
      <c r="BY211" s="29"/>
      <c r="BZ211" s="29"/>
      <c r="CA211" s="29"/>
      <c r="CB211" s="29"/>
      <c r="CC211" s="29"/>
      <c r="CD211" s="29"/>
      <c r="CE211" s="29"/>
      <c r="CF211" s="29"/>
      <c r="CG211" s="29"/>
      <c r="CH211" s="29"/>
      <c r="CI211" s="29"/>
      <c r="CJ211" s="29"/>
      <c r="CK211" s="29"/>
      <c r="CL211" s="29"/>
      <c r="CM211" s="29"/>
      <c r="CN211" s="29"/>
      <c r="CO211" s="29"/>
      <c r="CP211" s="29"/>
      <c r="CQ211" s="29"/>
      <c r="CR211" s="29"/>
      <c r="CS211" s="29"/>
      <c r="CT211" s="29"/>
      <c r="CU211" s="29"/>
      <c r="CV211" s="29"/>
      <c r="CW211" s="29"/>
      <c r="CX211" s="29"/>
      <c r="CY211" s="29"/>
      <c r="CZ211" s="29"/>
      <c r="DA211" s="29"/>
      <c r="DB211" s="29"/>
      <c r="DC211" s="29"/>
      <c r="DD211" s="29"/>
      <c r="DE211" s="29"/>
      <c r="DF211" s="29"/>
      <c r="DG211" s="29"/>
      <c r="DH211" s="29"/>
      <c r="DI211" s="29"/>
    </row>
    <row r="212" spans="1:113" x14ac:dyDescent="0.25">
      <c r="A212" s="48"/>
      <c r="G212" s="44"/>
      <c r="L212" s="44"/>
      <c r="M212" s="44"/>
      <c r="P212" s="29"/>
      <c r="Q212" s="29"/>
      <c r="R212" s="29"/>
      <c r="S212" s="29"/>
      <c r="T212" s="29"/>
      <c r="U212" s="29"/>
      <c r="W212" s="30"/>
      <c r="Y212" s="59"/>
      <c r="Z212" s="58"/>
      <c r="AA212" s="58"/>
      <c r="AB212" s="59"/>
      <c r="AC212" s="58"/>
      <c r="AD212" s="59"/>
      <c r="AE212" s="59"/>
      <c r="AF212" s="59"/>
      <c r="AG212" s="29"/>
      <c r="AH212" s="29"/>
      <c r="AI212" s="29"/>
      <c r="AN212" s="31"/>
      <c r="AO212" s="31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G212" s="29"/>
      <c r="BH212" s="29"/>
      <c r="BI212" s="29"/>
      <c r="BJ212" s="29"/>
      <c r="BK212" s="29"/>
      <c r="BL212" s="29"/>
      <c r="BM212" s="29"/>
      <c r="BN212" s="29"/>
      <c r="BO212" s="29"/>
      <c r="BP212" s="29"/>
      <c r="BQ212" s="29"/>
      <c r="BR212" s="29"/>
      <c r="BS212" s="29"/>
      <c r="BT212" s="29"/>
      <c r="BU212" s="29"/>
      <c r="BV212" s="29"/>
      <c r="BW212" s="29"/>
      <c r="BX212" s="29"/>
      <c r="BY212" s="29"/>
      <c r="BZ212" s="29"/>
      <c r="CA212" s="29"/>
      <c r="CB212" s="29"/>
      <c r="CC212" s="29"/>
      <c r="CD212" s="29"/>
      <c r="CE212" s="29"/>
      <c r="CF212" s="29"/>
      <c r="CG212" s="29"/>
      <c r="CH212" s="29"/>
      <c r="CI212" s="29"/>
      <c r="CJ212" s="29"/>
      <c r="CK212" s="29"/>
      <c r="CL212" s="29"/>
      <c r="CM212" s="29"/>
      <c r="CN212" s="29"/>
      <c r="CO212" s="29"/>
      <c r="CP212" s="29"/>
      <c r="CQ212" s="29"/>
      <c r="CR212" s="29"/>
      <c r="CS212" s="29"/>
      <c r="CT212" s="29"/>
      <c r="CU212" s="29"/>
      <c r="CV212" s="29"/>
      <c r="CW212" s="29"/>
      <c r="CX212" s="29"/>
      <c r="CY212" s="29"/>
      <c r="CZ212" s="29"/>
      <c r="DA212" s="29"/>
      <c r="DB212" s="29"/>
      <c r="DC212" s="29"/>
      <c r="DD212" s="29"/>
      <c r="DE212" s="29"/>
      <c r="DF212" s="29"/>
      <c r="DG212" s="29"/>
      <c r="DH212" s="29"/>
      <c r="DI212" s="29"/>
    </row>
    <row r="213" spans="1:113" x14ac:dyDescent="0.25">
      <c r="A213" s="48">
        <v>158</v>
      </c>
      <c r="B213" s="36" t="s">
        <v>2</v>
      </c>
      <c r="C213" s="36" t="s">
        <v>7</v>
      </c>
      <c r="D213" s="36">
        <v>0.1</v>
      </c>
      <c r="E213" s="29">
        <v>0.8</v>
      </c>
      <c r="F213" s="29">
        <v>0.35</v>
      </c>
      <c r="G213" s="44">
        <v>3.5999999999999997E-2</v>
      </c>
      <c r="H213" s="31">
        <v>1.63</v>
      </c>
      <c r="I213" s="36">
        <v>3</v>
      </c>
      <c r="J213" s="36">
        <v>2.25</v>
      </c>
      <c r="K213" s="36" t="s">
        <v>45</v>
      </c>
      <c r="L213" s="44">
        <v>9.3799999999999994E-2</v>
      </c>
      <c r="M213" s="44">
        <f t="shared" ref="M213:M252" si="49">1.4*L213</f>
        <v>0.13131999999999999</v>
      </c>
      <c r="N213" s="36">
        <v>2.23</v>
      </c>
      <c r="O213" s="36">
        <v>2.25</v>
      </c>
      <c r="P213" s="29">
        <f>O213/1</f>
        <v>2.25</v>
      </c>
      <c r="Q213" s="29">
        <f t="shared" ref="Q213:Q252" si="50">L213/(H213*G213)</f>
        <v>1.5985003408316294</v>
      </c>
      <c r="R213" s="29">
        <f t="shared" ref="R213:R252" si="51">M213/(H213*G213)</f>
        <v>2.2379004771642812</v>
      </c>
      <c r="S213" s="29">
        <f t="shared" ref="S213:S252" si="52">(1/$I213)/((($L213/($B$340/(2*PI())*N213^2))^0.5))</f>
        <v>3.0326811973997931</v>
      </c>
      <c r="T213" s="29">
        <f t="shared" ref="T213:T252" si="53">(1/$I213)/((($L213/($B$340/(2*PI())*O213^2))^0.5))</f>
        <v>3.0598801319056204</v>
      </c>
      <c r="U213" s="29">
        <f t="shared" ref="U213:U252" si="54">(1/$I213)/((($L213/($B$340/(2*PI())*P213^2))^0.5))</f>
        <v>3.0598801319056204</v>
      </c>
      <c r="V213" s="29">
        <v>8.6</v>
      </c>
      <c r="W213" s="30">
        <v>13.26</v>
      </c>
      <c r="X213" s="41" t="s">
        <v>50</v>
      </c>
      <c r="Y213" s="59"/>
      <c r="Z213" s="59"/>
      <c r="AA213" s="59"/>
      <c r="AB213" s="59"/>
      <c r="AC213" s="59"/>
      <c r="AD213" s="65">
        <v>8.6</v>
      </c>
      <c r="AE213" s="65">
        <v>13.26</v>
      </c>
      <c r="AF213" s="65">
        <f>Q213/(AD213/1000^0.5)^0.2</f>
        <v>2.0740204915870502</v>
      </c>
      <c r="AG213" s="29">
        <f t="shared" si="47"/>
        <v>2.1228345819233678</v>
      </c>
      <c r="AH213" s="29"/>
      <c r="AI213" s="29"/>
      <c r="AN213" s="31"/>
      <c r="AO213" s="31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G213" s="29"/>
      <c r="BH213" s="29"/>
      <c r="BI213" s="29"/>
      <c r="BJ213" s="29"/>
      <c r="BK213" s="29"/>
      <c r="BL213" s="29"/>
      <c r="BM213" s="29"/>
      <c r="BN213" s="29"/>
      <c r="BO213" s="29"/>
      <c r="BP213" s="29"/>
      <c r="BQ213" s="29"/>
      <c r="BR213" s="29"/>
      <c r="BS213" s="29"/>
      <c r="BT213" s="29"/>
      <c r="BU213" s="29"/>
      <c r="BV213" s="29"/>
      <c r="BW213" s="29"/>
      <c r="BX213" s="29"/>
      <c r="BY213" s="29"/>
      <c r="BZ213" s="29"/>
      <c r="CA213" s="29"/>
      <c r="CB213" s="29"/>
      <c r="CC213" s="29"/>
      <c r="CD213" s="29"/>
      <c r="CE213" s="29"/>
      <c r="CF213" s="29"/>
      <c r="CG213" s="29"/>
      <c r="CH213" s="29"/>
      <c r="CI213" s="29"/>
      <c r="CJ213" s="29"/>
      <c r="CK213" s="29"/>
      <c r="CL213" s="29"/>
      <c r="CM213" s="29"/>
      <c r="CN213" s="29"/>
      <c r="CO213" s="29"/>
      <c r="CP213" s="29"/>
      <c r="CQ213" s="29"/>
      <c r="CR213" s="29"/>
      <c r="CS213" s="29"/>
      <c r="CT213" s="29"/>
      <c r="CU213" s="29"/>
      <c r="CV213" s="29"/>
      <c r="CW213" s="29"/>
      <c r="CX213" s="29"/>
      <c r="CY213" s="29"/>
      <c r="CZ213" s="29"/>
      <c r="DA213" s="29"/>
      <c r="DB213" s="29"/>
      <c r="DC213" s="29"/>
      <c r="DD213" s="29"/>
      <c r="DE213" s="29"/>
      <c r="DF213" s="29"/>
      <c r="DG213" s="29"/>
      <c r="DH213" s="29"/>
      <c r="DI213" s="29"/>
    </row>
    <row r="214" spans="1:113" x14ac:dyDescent="0.25">
      <c r="A214" s="48">
        <v>159</v>
      </c>
      <c r="B214" s="36" t="s">
        <v>2</v>
      </c>
      <c r="C214" s="36" t="s">
        <v>7</v>
      </c>
      <c r="D214" s="36">
        <v>0.1</v>
      </c>
      <c r="E214" s="29">
        <v>0.8</v>
      </c>
      <c r="F214" s="29">
        <v>0.35</v>
      </c>
      <c r="G214" s="44">
        <v>3.5999999999999997E-2</v>
      </c>
      <c r="H214" s="31">
        <v>1.63</v>
      </c>
      <c r="I214" s="36">
        <v>3</v>
      </c>
      <c r="J214" s="36">
        <v>2.25</v>
      </c>
      <c r="K214" s="36" t="s">
        <v>45</v>
      </c>
      <c r="L214" s="44">
        <v>6.2100000000000002E-2</v>
      </c>
      <c r="M214" s="44">
        <f t="shared" si="49"/>
        <v>8.6940000000000003E-2</v>
      </c>
      <c r="N214" s="36">
        <v>2.2200000000000002</v>
      </c>
      <c r="O214" s="36">
        <v>2.25</v>
      </c>
      <c r="P214" s="29">
        <f t="shared" ref="P214:P222" si="55">O214/1</f>
        <v>2.25</v>
      </c>
      <c r="Q214" s="29">
        <f t="shared" si="50"/>
        <v>1.0582822085889574</v>
      </c>
      <c r="R214" s="29">
        <f t="shared" si="51"/>
        <v>1.4815950920245402</v>
      </c>
      <c r="S214" s="29">
        <f t="shared" si="52"/>
        <v>3.7104833673252755</v>
      </c>
      <c r="T214" s="29">
        <f t="shared" si="53"/>
        <v>3.760625034451293</v>
      </c>
      <c r="U214" s="29">
        <f t="shared" si="54"/>
        <v>3.760625034451293</v>
      </c>
      <c r="V214" s="29">
        <v>0.86</v>
      </c>
      <c r="W214" s="30">
        <v>0.74</v>
      </c>
      <c r="X214" s="41" t="s">
        <v>50</v>
      </c>
      <c r="Y214" s="59"/>
      <c r="Z214" s="59"/>
      <c r="AA214" s="59"/>
      <c r="AB214" s="59"/>
      <c r="AC214" s="59"/>
      <c r="AD214" s="65"/>
      <c r="AE214" s="65"/>
      <c r="AF214" s="65"/>
      <c r="AG214" s="29"/>
      <c r="AH214" s="29"/>
      <c r="AI214" s="29"/>
      <c r="AN214" s="31"/>
      <c r="AO214" s="31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G214" s="29"/>
      <c r="BH214" s="29"/>
      <c r="BI214" s="29"/>
      <c r="BJ214" s="29"/>
      <c r="BK214" s="29"/>
      <c r="BL214" s="29"/>
      <c r="BM214" s="29"/>
      <c r="BN214" s="29"/>
      <c r="BO214" s="29"/>
      <c r="BP214" s="29"/>
      <c r="BQ214" s="29"/>
      <c r="BR214" s="29"/>
      <c r="BS214" s="29"/>
      <c r="BT214" s="29"/>
      <c r="BU214" s="29"/>
      <c r="BV214" s="29"/>
      <c r="BW214" s="29"/>
      <c r="BX214" s="29"/>
      <c r="BY214" s="29"/>
      <c r="BZ214" s="29"/>
      <c r="CA214" s="29"/>
      <c r="CB214" s="29"/>
      <c r="CC214" s="29"/>
      <c r="CD214" s="29"/>
      <c r="CE214" s="29"/>
      <c r="CF214" s="29"/>
      <c r="CG214" s="29"/>
      <c r="CH214" s="29"/>
      <c r="CI214" s="29"/>
      <c r="CJ214" s="29"/>
      <c r="CK214" s="29"/>
      <c r="CL214" s="29"/>
      <c r="CM214" s="29"/>
      <c r="CN214" s="29"/>
      <c r="CO214" s="29"/>
      <c r="CP214" s="29"/>
      <c r="CQ214" s="29"/>
      <c r="CR214" s="29"/>
      <c r="CS214" s="29"/>
      <c r="CT214" s="29"/>
      <c r="CU214" s="29"/>
      <c r="CV214" s="29"/>
      <c r="CW214" s="29"/>
      <c r="CX214" s="29"/>
      <c r="CY214" s="29"/>
      <c r="CZ214" s="29"/>
      <c r="DA214" s="29"/>
      <c r="DB214" s="29"/>
      <c r="DC214" s="29"/>
      <c r="DD214" s="29"/>
      <c r="DE214" s="29"/>
      <c r="DF214" s="29"/>
      <c r="DG214" s="29"/>
      <c r="DH214" s="29"/>
      <c r="DI214" s="29"/>
    </row>
    <row r="215" spans="1:113" x14ac:dyDescent="0.25">
      <c r="A215" s="48">
        <v>160</v>
      </c>
      <c r="B215" s="36" t="s">
        <v>2</v>
      </c>
      <c r="C215" s="36" t="s">
        <v>7</v>
      </c>
      <c r="D215" s="36">
        <v>0.1</v>
      </c>
      <c r="E215" s="29">
        <v>0.8</v>
      </c>
      <c r="F215" s="29">
        <v>0.35</v>
      </c>
      <c r="G215" s="44">
        <v>3.5999999999999997E-2</v>
      </c>
      <c r="H215" s="31">
        <v>1.63</v>
      </c>
      <c r="I215" s="36">
        <v>3</v>
      </c>
      <c r="J215" s="36">
        <v>2.25</v>
      </c>
      <c r="K215" s="36" t="s">
        <v>45</v>
      </c>
      <c r="L215" s="44">
        <v>7.9299999999999995E-2</v>
      </c>
      <c r="M215" s="44">
        <f t="shared" si="49"/>
        <v>0.11101999999999998</v>
      </c>
      <c r="N215" s="36">
        <v>2.2200000000000002</v>
      </c>
      <c r="O215" s="36">
        <v>2.2400000000000002</v>
      </c>
      <c r="P215" s="29">
        <f t="shared" si="55"/>
        <v>2.2400000000000002</v>
      </c>
      <c r="Q215" s="29">
        <f t="shared" si="50"/>
        <v>1.3513974096796184</v>
      </c>
      <c r="R215" s="29">
        <f t="shared" si="51"/>
        <v>1.8919563735514655</v>
      </c>
      <c r="S215" s="29">
        <f t="shared" si="52"/>
        <v>3.2835202241954753</v>
      </c>
      <c r="T215" s="29">
        <f t="shared" si="53"/>
        <v>3.3131014874765157</v>
      </c>
      <c r="U215" s="29">
        <f t="shared" si="54"/>
        <v>3.3131014874765157</v>
      </c>
      <c r="V215" s="29">
        <v>4.7</v>
      </c>
      <c r="W215" s="30">
        <v>7.01</v>
      </c>
      <c r="X215" s="41" t="s">
        <v>50</v>
      </c>
      <c r="Y215" s="59"/>
      <c r="Z215" s="59"/>
      <c r="AA215" s="59"/>
      <c r="AB215" s="59"/>
      <c r="AC215" s="59"/>
      <c r="AD215" s="65">
        <v>4.7</v>
      </c>
      <c r="AE215" s="65">
        <v>7.01</v>
      </c>
      <c r="AF215" s="65">
        <f t="shared" ref="AF215:AF222" si="56">Q215/(AD215/1000^0.5)^0.2</f>
        <v>1.978625084086157</v>
      </c>
      <c r="AG215" s="29">
        <f t="shared" si="47"/>
        <v>2.038691931046849</v>
      </c>
      <c r="AH215" s="29"/>
      <c r="AI215" s="29"/>
      <c r="AN215" s="31"/>
      <c r="AO215" s="31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G215" s="29"/>
      <c r="BH215" s="29"/>
      <c r="BI215" s="29"/>
      <c r="BJ215" s="29"/>
      <c r="BK215" s="29"/>
      <c r="BL215" s="29"/>
      <c r="BM215" s="29"/>
      <c r="BN215" s="29"/>
      <c r="BO215" s="29"/>
      <c r="BP215" s="29"/>
      <c r="BQ215" s="29"/>
      <c r="BR215" s="29"/>
      <c r="BS215" s="29"/>
      <c r="BT215" s="29"/>
      <c r="BU215" s="29"/>
      <c r="BV215" s="29"/>
      <c r="BW215" s="29"/>
      <c r="BX215" s="29"/>
      <c r="BY215" s="29"/>
      <c r="BZ215" s="29"/>
      <c r="CA215" s="29"/>
      <c r="CB215" s="29"/>
      <c r="CC215" s="29"/>
      <c r="CD215" s="29"/>
      <c r="CE215" s="29"/>
      <c r="CF215" s="29"/>
      <c r="CG215" s="29"/>
      <c r="CH215" s="29"/>
      <c r="CI215" s="29"/>
      <c r="CJ215" s="29"/>
      <c r="CK215" s="29"/>
      <c r="CL215" s="29"/>
      <c r="CM215" s="29"/>
      <c r="CN215" s="29"/>
      <c r="CO215" s="29"/>
      <c r="CP215" s="29"/>
      <c r="CQ215" s="29"/>
      <c r="CR215" s="29"/>
      <c r="CS215" s="29"/>
      <c r="CT215" s="29"/>
      <c r="CU215" s="29"/>
      <c r="CV215" s="29"/>
      <c r="CW215" s="29"/>
      <c r="CX215" s="29"/>
      <c r="CY215" s="29"/>
      <c r="CZ215" s="29"/>
      <c r="DA215" s="29"/>
      <c r="DB215" s="29"/>
      <c r="DC215" s="29"/>
      <c r="DD215" s="29"/>
      <c r="DE215" s="29"/>
      <c r="DF215" s="29"/>
      <c r="DG215" s="29"/>
      <c r="DH215" s="29"/>
      <c r="DI215" s="29"/>
    </row>
    <row r="216" spans="1:113" x14ac:dyDescent="0.25">
      <c r="A216" s="48">
        <v>161</v>
      </c>
      <c r="B216" s="36" t="s">
        <v>2</v>
      </c>
      <c r="C216" s="36" t="s">
        <v>7</v>
      </c>
      <c r="D216" s="36">
        <v>0.1</v>
      </c>
      <c r="E216" s="29">
        <v>0.8</v>
      </c>
      <c r="F216" s="29">
        <v>0.35</v>
      </c>
      <c r="G216" s="44">
        <v>3.5999999999999997E-2</v>
      </c>
      <c r="H216" s="31">
        <v>1.63</v>
      </c>
      <c r="I216" s="36">
        <v>3</v>
      </c>
      <c r="J216" s="36">
        <v>2.25</v>
      </c>
      <c r="K216" s="36" t="s">
        <v>45</v>
      </c>
      <c r="L216" s="44">
        <v>0.1108</v>
      </c>
      <c r="M216" s="44">
        <f t="shared" si="49"/>
        <v>0.15511999999999998</v>
      </c>
      <c r="N216" s="36">
        <v>2.2200000000000002</v>
      </c>
      <c r="O216" s="36">
        <v>2.2400000000000002</v>
      </c>
      <c r="P216" s="29">
        <f t="shared" si="55"/>
        <v>2.2400000000000002</v>
      </c>
      <c r="Q216" s="29">
        <f t="shared" si="50"/>
        <v>1.8882072256305389</v>
      </c>
      <c r="R216" s="29">
        <f t="shared" si="51"/>
        <v>2.643490115882754</v>
      </c>
      <c r="S216" s="29">
        <f t="shared" si="52"/>
        <v>2.7778347661471763</v>
      </c>
      <c r="T216" s="29">
        <f t="shared" si="53"/>
        <v>2.8028603045809346</v>
      </c>
      <c r="U216" s="29">
        <f t="shared" si="54"/>
        <v>2.8028603045809346</v>
      </c>
      <c r="V216" s="29">
        <v>9.69</v>
      </c>
      <c r="W216" s="30">
        <v>17.48</v>
      </c>
      <c r="X216" s="41" t="s">
        <v>50</v>
      </c>
      <c r="Y216" s="59"/>
      <c r="Z216" s="59"/>
      <c r="AA216" s="59"/>
      <c r="AB216" s="59"/>
      <c r="AC216" s="59"/>
      <c r="AD216" s="65">
        <v>9.69</v>
      </c>
      <c r="AE216" s="65">
        <v>17.48</v>
      </c>
      <c r="AF216" s="65">
        <f t="shared" si="56"/>
        <v>2.3921306729502758</v>
      </c>
      <c r="AG216" s="29">
        <f t="shared" si="47"/>
        <v>2.3727582660335336</v>
      </c>
      <c r="AH216" s="29"/>
      <c r="AI216" s="29"/>
      <c r="AN216" s="31"/>
      <c r="AO216" s="31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  <c r="BA216" s="29"/>
      <c r="BB216" s="29"/>
      <c r="BC216" s="29"/>
      <c r="BD216" s="29"/>
      <c r="BE216" s="29"/>
      <c r="BG216" s="29"/>
      <c r="BH216" s="29"/>
      <c r="BI216" s="29"/>
      <c r="BJ216" s="29"/>
      <c r="BK216" s="29"/>
      <c r="BL216" s="29"/>
      <c r="BM216" s="29"/>
      <c r="BN216" s="29"/>
      <c r="BO216" s="29"/>
      <c r="BP216" s="29"/>
      <c r="BQ216" s="29"/>
      <c r="BR216" s="29"/>
      <c r="BS216" s="29"/>
      <c r="BT216" s="29"/>
      <c r="BU216" s="29"/>
      <c r="BV216" s="29"/>
      <c r="BW216" s="29"/>
      <c r="BX216" s="29"/>
      <c r="BY216" s="29"/>
      <c r="BZ216" s="29"/>
      <c r="CA216" s="29"/>
      <c r="CB216" s="29"/>
      <c r="CC216" s="29"/>
      <c r="CD216" s="29"/>
      <c r="CE216" s="29"/>
      <c r="CF216" s="29"/>
      <c r="CG216" s="29"/>
      <c r="CH216" s="29"/>
      <c r="CI216" s="29"/>
      <c r="CJ216" s="29"/>
      <c r="CK216" s="29"/>
      <c r="CL216" s="29"/>
      <c r="CM216" s="29"/>
      <c r="CN216" s="29"/>
      <c r="CO216" s="29"/>
      <c r="CP216" s="29"/>
      <c r="CQ216" s="29"/>
      <c r="CR216" s="29"/>
      <c r="CS216" s="29"/>
      <c r="CT216" s="29"/>
      <c r="CU216" s="29"/>
      <c r="CV216" s="29"/>
      <c r="CW216" s="29"/>
      <c r="CX216" s="29"/>
      <c r="CY216" s="29"/>
      <c r="CZ216" s="29"/>
      <c r="DA216" s="29"/>
      <c r="DB216" s="29"/>
      <c r="DC216" s="29"/>
      <c r="DD216" s="29"/>
      <c r="DE216" s="29"/>
      <c r="DF216" s="29"/>
      <c r="DG216" s="29"/>
      <c r="DH216" s="29"/>
      <c r="DI216" s="29"/>
    </row>
    <row r="217" spans="1:113" x14ac:dyDescent="0.25">
      <c r="A217" s="48">
        <v>162</v>
      </c>
      <c r="B217" s="36" t="s">
        <v>2</v>
      </c>
      <c r="C217" s="36" t="s">
        <v>7</v>
      </c>
      <c r="D217" s="36">
        <v>0.1</v>
      </c>
      <c r="E217" s="29">
        <v>0.8</v>
      </c>
      <c r="F217" s="29">
        <v>0.35</v>
      </c>
      <c r="G217" s="44">
        <v>3.5999999999999997E-2</v>
      </c>
      <c r="H217" s="31">
        <v>1.63</v>
      </c>
      <c r="I217" s="36">
        <v>3</v>
      </c>
      <c r="J217" s="36">
        <v>2.25</v>
      </c>
      <c r="K217" s="36" t="s">
        <v>45</v>
      </c>
      <c r="L217" s="44">
        <v>6.8900000000000003E-2</v>
      </c>
      <c r="M217" s="44">
        <f t="shared" si="49"/>
        <v>9.6460000000000004E-2</v>
      </c>
      <c r="N217" s="36">
        <v>2.2200000000000002</v>
      </c>
      <c r="O217" s="36">
        <v>2.25</v>
      </c>
      <c r="P217" s="29">
        <f t="shared" si="55"/>
        <v>2.25</v>
      </c>
      <c r="Q217" s="29">
        <f t="shared" si="50"/>
        <v>1.1741649625085211</v>
      </c>
      <c r="R217" s="29">
        <f t="shared" si="51"/>
        <v>1.6438309475119295</v>
      </c>
      <c r="S217" s="29">
        <f t="shared" si="52"/>
        <v>3.5226271521830177</v>
      </c>
      <c r="T217" s="29">
        <f t="shared" si="53"/>
        <v>3.5702302218071122</v>
      </c>
      <c r="U217" s="29">
        <f t="shared" si="54"/>
        <v>3.5702302218071122</v>
      </c>
      <c r="V217" s="29">
        <v>3.4</v>
      </c>
      <c r="W217" s="30">
        <v>4.46</v>
      </c>
      <c r="X217" s="41" t="s">
        <v>50</v>
      </c>
      <c r="Y217" s="59"/>
      <c r="Z217" s="59"/>
      <c r="AA217" s="59"/>
      <c r="AB217" s="59"/>
      <c r="AC217" s="59"/>
      <c r="AD217" s="65">
        <v>3.4</v>
      </c>
      <c r="AE217" s="65">
        <v>4.46</v>
      </c>
      <c r="AF217" s="65">
        <f t="shared" si="56"/>
        <v>1.8341435940373909</v>
      </c>
      <c r="AG217" s="29">
        <f t="shared" si="47"/>
        <v>1.9389842011756393</v>
      </c>
      <c r="AH217" s="29"/>
      <c r="AI217" s="29"/>
      <c r="AN217" s="31"/>
      <c r="AO217" s="31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  <c r="BE217" s="29"/>
      <c r="BG217" s="29"/>
      <c r="BH217" s="29"/>
      <c r="BI217" s="29"/>
      <c r="BJ217" s="29"/>
      <c r="BK217" s="29"/>
      <c r="BL217" s="29"/>
      <c r="BM217" s="29"/>
      <c r="BN217" s="29"/>
      <c r="BO217" s="29"/>
      <c r="BP217" s="29"/>
      <c r="BQ217" s="29"/>
      <c r="BR217" s="29"/>
      <c r="BS217" s="29"/>
      <c r="BT217" s="29"/>
      <c r="BU217" s="29"/>
      <c r="BV217" s="29"/>
      <c r="BW217" s="29"/>
      <c r="BX217" s="29"/>
      <c r="BY217" s="29"/>
      <c r="BZ217" s="29"/>
      <c r="CA217" s="29"/>
      <c r="CB217" s="29"/>
      <c r="CC217" s="29"/>
      <c r="CD217" s="29"/>
      <c r="CE217" s="29"/>
      <c r="CF217" s="29"/>
      <c r="CG217" s="29"/>
      <c r="CH217" s="29"/>
      <c r="CI217" s="29"/>
      <c r="CJ217" s="29"/>
      <c r="CK217" s="29"/>
      <c r="CL217" s="29"/>
      <c r="CM217" s="29"/>
      <c r="CN217" s="29"/>
      <c r="CO217" s="29"/>
      <c r="CP217" s="29"/>
      <c r="CQ217" s="29"/>
      <c r="CR217" s="29"/>
      <c r="CS217" s="29"/>
      <c r="CT217" s="29"/>
      <c r="CU217" s="29"/>
      <c r="CV217" s="29"/>
      <c r="CW217" s="29"/>
      <c r="CX217" s="29"/>
      <c r="CY217" s="29"/>
      <c r="CZ217" s="29"/>
      <c r="DA217" s="29"/>
      <c r="DB217" s="29"/>
      <c r="DC217" s="29"/>
      <c r="DD217" s="29"/>
      <c r="DE217" s="29"/>
      <c r="DF217" s="29"/>
      <c r="DG217" s="29"/>
      <c r="DH217" s="29"/>
      <c r="DI217" s="29"/>
    </row>
    <row r="218" spans="1:113" x14ac:dyDescent="0.25">
      <c r="A218" s="48">
        <v>163</v>
      </c>
      <c r="B218" s="36" t="s">
        <v>2</v>
      </c>
      <c r="C218" s="36" t="s">
        <v>7</v>
      </c>
      <c r="D218" s="36">
        <v>0.1</v>
      </c>
      <c r="E218" s="29">
        <v>0.8</v>
      </c>
      <c r="F218" s="29">
        <v>0.35</v>
      </c>
      <c r="G218" s="44">
        <v>3.5999999999999997E-2</v>
      </c>
      <c r="H218" s="31">
        <v>1.63</v>
      </c>
      <c r="I218" s="36">
        <v>3</v>
      </c>
      <c r="J218" s="36">
        <v>2.25</v>
      </c>
      <c r="K218" s="36" t="s">
        <v>45</v>
      </c>
      <c r="L218" s="44">
        <v>8.3699999999999997E-2</v>
      </c>
      <c r="M218" s="44">
        <f t="shared" si="49"/>
        <v>0.11717999999999999</v>
      </c>
      <c r="N218" s="36">
        <v>1.79</v>
      </c>
      <c r="O218" s="36">
        <v>1.79</v>
      </c>
      <c r="P218" s="29">
        <f t="shared" si="55"/>
        <v>1.79</v>
      </c>
      <c r="Q218" s="29">
        <f t="shared" si="50"/>
        <v>1.4263803680981597</v>
      </c>
      <c r="R218" s="29">
        <f t="shared" si="51"/>
        <v>1.9969325153374236</v>
      </c>
      <c r="S218" s="29">
        <f t="shared" si="52"/>
        <v>2.5769952424543052</v>
      </c>
      <c r="T218" s="29">
        <f t="shared" si="53"/>
        <v>2.5769952424543052</v>
      </c>
      <c r="U218" s="29">
        <f t="shared" si="54"/>
        <v>2.5769952424543052</v>
      </c>
      <c r="V218" s="29">
        <v>2.75</v>
      </c>
      <c r="W218" s="30">
        <v>3.55</v>
      </c>
      <c r="X218" s="41" t="s">
        <v>50</v>
      </c>
      <c r="Y218" s="59"/>
      <c r="Z218" s="59"/>
      <c r="AA218" s="59"/>
      <c r="AB218" s="59"/>
      <c r="AC218" s="59"/>
      <c r="AD218" s="65">
        <v>2.75</v>
      </c>
      <c r="AE218" s="65">
        <v>3.55</v>
      </c>
      <c r="AF218" s="65">
        <f t="shared" si="56"/>
        <v>2.3247101620467605</v>
      </c>
      <c r="AG218" s="29">
        <f t="shared" si="47"/>
        <v>2.4654818382228934</v>
      </c>
      <c r="AH218" s="29"/>
      <c r="AI218" s="29"/>
      <c r="AN218" s="31"/>
      <c r="AO218" s="31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  <c r="BC218" s="29"/>
      <c r="BD218" s="29"/>
      <c r="BE218" s="29"/>
      <c r="BG218" s="29"/>
      <c r="BH218" s="29"/>
      <c r="BI218" s="29"/>
      <c r="BJ218" s="29"/>
      <c r="BK218" s="29"/>
      <c r="BL218" s="29"/>
      <c r="BM218" s="29"/>
      <c r="BN218" s="29"/>
      <c r="BO218" s="29"/>
      <c r="BP218" s="29"/>
      <c r="BQ218" s="29"/>
      <c r="BR218" s="29"/>
      <c r="BS218" s="29"/>
      <c r="BT218" s="29"/>
      <c r="BU218" s="29"/>
      <c r="BV218" s="29"/>
      <c r="BW218" s="29"/>
      <c r="BX218" s="29"/>
      <c r="BY218" s="29"/>
      <c r="BZ218" s="29"/>
      <c r="CA218" s="29"/>
      <c r="CB218" s="29"/>
      <c r="CC218" s="29"/>
      <c r="CD218" s="29"/>
      <c r="CE218" s="29"/>
      <c r="CF218" s="29"/>
      <c r="CG218" s="29"/>
      <c r="CH218" s="29"/>
      <c r="CI218" s="29"/>
      <c r="CJ218" s="29"/>
      <c r="CK218" s="29"/>
      <c r="CL218" s="29"/>
      <c r="CM218" s="29"/>
      <c r="CN218" s="29"/>
      <c r="CO218" s="29"/>
      <c r="CP218" s="29"/>
      <c r="CQ218" s="29"/>
      <c r="CR218" s="29"/>
      <c r="CS218" s="29"/>
      <c r="CT218" s="29"/>
      <c r="CU218" s="29"/>
      <c r="CV218" s="29"/>
      <c r="CW218" s="29"/>
      <c r="CX218" s="29"/>
      <c r="CY218" s="29"/>
      <c r="CZ218" s="29"/>
      <c r="DA218" s="29"/>
      <c r="DB218" s="29"/>
      <c r="DC218" s="29"/>
      <c r="DD218" s="29"/>
      <c r="DE218" s="29"/>
      <c r="DF218" s="29"/>
      <c r="DG218" s="29"/>
      <c r="DH218" s="29"/>
      <c r="DI218" s="29"/>
    </row>
    <row r="219" spans="1:113" x14ac:dyDescent="0.25">
      <c r="A219" s="48">
        <v>164</v>
      </c>
      <c r="B219" s="36" t="s">
        <v>2</v>
      </c>
      <c r="C219" s="36" t="s">
        <v>7</v>
      </c>
      <c r="D219" s="36">
        <v>0.1</v>
      </c>
      <c r="E219" s="29">
        <v>0.8</v>
      </c>
      <c r="F219" s="29">
        <v>0.35</v>
      </c>
      <c r="G219" s="44">
        <v>3.5999999999999997E-2</v>
      </c>
      <c r="H219" s="31">
        <v>1.63</v>
      </c>
      <c r="I219" s="36">
        <v>3</v>
      </c>
      <c r="J219" s="36">
        <v>2.25</v>
      </c>
      <c r="K219" s="36" t="s">
        <v>45</v>
      </c>
      <c r="L219" s="44">
        <v>0.1193</v>
      </c>
      <c r="M219" s="44">
        <f t="shared" si="49"/>
        <v>0.16702</v>
      </c>
      <c r="N219" s="36">
        <v>1.79</v>
      </c>
      <c r="O219" s="36">
        <v>1.79</v>
      </c>
      <c r="P219" s="29">
        <f t="shared" si="55"/>
        <v>1.79</v>
      </c>
      <c r="Q219" s="29">
        <f t="shared" si="50"/>
        <v>2.0330606680299934</v>
      </c>
      <c r="R219" s="29">
        <f t="shared" si="51"/>
        <v>2.8462849352419912</v>
      </c>
      <c r="S219" s="29">
        <f t="shared" si="52"/>
        <v>2.15852023321388</v>
      </c>
      <c r="T219" s="29">
        <f t="shared" si="53"/>
        <v>2.15852023321388</v>
      </c>
      <c r="U219" s="29">
        <f t="shared" si="54"/>
        <v>2.15852023321388</v>
      </c>
      <c r="V219" s="29">
        <v>6.77</v>
      </c>
      <c r="W219" s="30">
        <v>11.43</v>
      </c>
      <c r="X219" s="41" t="s">
        <v>50</v>
      </c>
      <c r="Y219" s="59"/>
      <c r="Z219" s="59"/>
      <c r="AA219" s="59"/>
      <c r="AB219" s="59"/>
      <c r="AC219" s="59"/>
      <c r="AD219" s="65">
        <v>6.77</v>
      </c>
      <c r="AE219" s="65">
        <v>11.43</v>
      </c>
      <c r="AF219" s="65">
        <f t="shared" si="56"/>
        <v>2.767149382014952</v>
      </c>
      <c r="AG219" s="29">
        <f t="shared" si="47"/>
        <v>2.7813344681242644</v>
      </c>
      <c r="AH219" s="29"/>
      <c r="AI219" s="29"/>
      <c r="AN219" s="31"/>
      <c r="AO219" s="31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  <c r="BC219" s="29"/>
      <c r="BD219" s="29"/>
      <c r="BE219" s="29"/>
      <c r="BG219" s="29"/>
      <c r="BH219" s="29"/>
      <c r="BI219" s="29"/>
      <c r="BJ219" s="29"/>
      <c r="BK219" s="29"/>
      <c r="BL219" s="29"/>
      <c r="BM219" s="29"/>
      <c r="BN219" s="29"/>
      <c r="BO219" s="29"/>
      <c r="BP219" s="29"/>
      <c r="BQ219" s="29"/>
      <c r="BR219" s="29"/>
      <c r="BS219" s="29"/>
      <c r="BT219" s="29"/>
      <c r="BU219" s="29"/>
      <c r="BV219" s="29"/>
      <c r="BW219" s="29"/>
      <c r="BX219" s="29"/>
      <c r="BY219" s="29"/>
      <c r="BZ219" s="29"/>
      <c r="CA219" s="29"/>
      <c r="CB219" s="29"/>
      <c r="CC219" s="29"/>
      <c r="CD219" s="29"/>
      <c r="CE219" s="29"/>
      <c r="CF219" s="29"/>
      <c r="CG219" s="29"/>
      <c r="CH219" s="29"/>
      <c r="CI219" s="29"/>
      <c r="CJ219" s="29"/>
      <c r="CK219" s="29"/>
      <c r="CL219" s="29"/>
      <c r="CM219" s="29"/>
      <c r="CN219" s="29"/>
      <c r="CO219" s="29"/>
      <c r="CP219" s="29"/>
      <c r="CQ219" s="29"/>
      <c r="CR219" s="29"/>
      <c r="CS219" s="29"/>
      <c r="CT219" s="29"/>
      <c r="CU219" s="29"/>
      <c r="CV219" s="29"/>
      <c r="CW219" s="29"/>
      <c r="CX219" s="29"/>
      <c r="CY219" s="29"/>
      <c r="CZ219" s="29"/>
      <c r="DA219" s="29"/>
      <c r="DB219" s="29"/>
      <c r="DC219" s="29"/>
      <c r="DD219" s="29"/>
      <c r="DE219" s="29"/>
      <c r="DF219" s="29"/>
      <c r="DG219" s="29"/>
      <c r="DH219" s="29"/>
      <c r="DI219" s="29"/>
    </row>
    <row r="220" spans="1:113" x14ac:dyDescent="0.25">
      <c r="A220" s="48">
        <v>165</v>
      </c>
      <c r="B220" s="36" t="s">
        <v>2</v>
      </c>
      <c r="C220" s="36" t="s">
        <v>7</v>
      </c>
      <c r="D220" s="36">
        <v>0.1</v>
      </c>
      <c r="E220" s="29">
        <v>0.8</v>
      </c>
      <c r="F220" s="29">
        <v>0.35</v>
      </c>
      <c r="G220" s="44">
        <v>3.5999999999999997E-2</v>
      </c>
      <c r="H220" s="31">
        <v>1.63</v>
      </c>
      <c r="I220" s="36">
        <v>3</v>
      </c>
      <c r="J220" s="36">
        <v>2.25</v>
      </c>
      <c r="K220" s="36" t="s">
        <v>45</v>
      </c>
      <c r="L220" s="44">
        <v>0.10059999999999999</v>
      </c>
      <c r="M220" s="44">
        <f t="shared" si="49"/>
        <v>0.14083999999999999</v>
      </c>
      <c r="N220" s="36">
        <v>1.78</v>
      </c>
      <c r="O220" s="36">
        <v>1.79</v>
      </c>
      <c r="P220" s="29">
        <f t="shared" si="55"/>
        <v>1.79</v>
      </c>
      <c r="Q220" s="29">
        <f t="shared" si="50"/>
        <v>1.7143830947511931</v>
      </c>
      <c r="R220" s="29">
        <f t="shared" si="51"/>
        <v>2.4001363326516705</v>
      </c>
      <c r="S220" s="29">
        <f t="shared" si="52"/>
        <v>2.3374607483222163</v>
      </c>
      <c r="T220" s="29">
        <f t="shared" si="53"/>
        <v>2.3505925502790825</v>
      </c>
      <c r="U220" s="29">
        <f t="shared" si="54"/>
        <v>2.3505925502790825</v>
      </c>
      <c r="V220" s="29">
        <v>2.72</v>
      </c>
      <c r="W220" s="30">
        <v>3.56</v>
      </c>
      <c r="X220" s="41" t="s">
        <v>50</v>
      </c>
      <c r="Y220" s="59"/>
      <c r="Z220" s="59"/>
      <c r="AA220" s="59"/>
      <c r="AB220" s="59"/>
      <c r="AC220" s="59"/>
      <c r="AD220" s="65">
        <v>2.72</v>
      </c>
      <c r="AE220" s="65">
        <v>3.56</v>
      </c>
      <c r="AF220" s="65">
        <f t="shared" si="56"/>
        <v>2.8002325189836736</v>
      </c>
      <c r="AG220" s="29">
        <f t="shared" si="47"/>
        <v>2.9616245498288611</v>
      </c>
      <c r="AH220" s="29"/>
      <c r="AI220" s="29"/>
      <c r="AN220" s="31"/>
      <c r="AO220" s="31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  <c r="BA220" s="29"/>
      <c r="BB220" s="29"/>
      <c r="BC220" s="29"/>
      <c r="BD220" s="29"/>
      <c r="BE220" s="29"/>
      <c r="BG220" s="29"/>
      <c r="BH220" s="29"/>
      <c r="BI220" s="29"/>
      <c r="BJ220" s="29"/>
      <c r="BK220" s="29"/>
      <c r="BL220" s="29"/>
      <c r="BM220" s="29"/>
      <c r="BN220" s="29"/>
      <c r="BO220" s="29"/>
      <c r="BP220" s="29"/>
      <c r="BQ220" s="29"/>
      <c r="BR220" s="29"/>
      <c r="BS220" s="29"/>
      <c r="BT220" s="29"/>
      <c r="BU220" s="29"/>
      <c r="BV220" s="29"/>
      <c r="BW220" s="29"/>
      <c r="BX220" s="29"/>
      <c r="BY220" s="29"/>
      <c r="BZ220" s="29"/>
      <c r="CA220" s="29"/>
      <c r="CB220" s="29"/>
      <c r="CC220" s="29"/>
      <c r="CD220" s="29"/>
      <c r="CE220" s="29"/>
      <c r="CF220" s="29"/>
      <c r="CG220" s="29"/>
      <c r="CH220" s="29"/>
      <c r="CI220" s="29"/>
      <c r="CJ220" s="29"/>
      <c r="CK220" s="29"/>
      <c r="CL220" s="29"/>
      <c r="CM220" s="29"/>
      <c r="CN220" s="29"/>
      <c r="CO220" s="29"/>
      <c r="CP220" s="29"/>
      <c r="CQ220" s="29"/>
      <c r="CR220" s="29"/>
      <c r="CS220" s="29"/>
      <c r="CT220" s="29"/>
      <c r="CU220" s="29"/>
      <c r="CV220" s="29"/>
      <c r="CW220" s="29"/>
      <c r="CX220" s="29"/>
      <c r="CY220" s="29"/>
      <c r="CZ220" s="29"/>
      <c r="DA220" s="29"/>
      <c r="DB220" s="29"/>
      <c r="DC220" s="29"/>
      <c r="DD220" s="29"/>
      <c r="DE220" s="29"/>
      <c r="DF220" s="29"/>
      <c r="DG220" s="29"/>
      <c r="DH220" s="29"/>
      <c r="DI220" s="29"/>
    </row>
    <row r="221" spans="1:113" x14ac:dyDescent="0.25">
      <c r="A221" s="48">
        <v>166</v>
      </c>
      <c r="B221" s="36" t="s">
        <v>2</v>
      </c>
      <c r="C221" s="36" t="s">
        <v>7</v>
      </c>
      <c r="D221" s="36">
        <v>0.1</v>
      </c>
      <c r="E221" s="29">
        <v>0.8</v>
      </c>
      <c r="F221" s="29">
        <v>0.35</v>
      </c>
      <c r="G221" s="44">
        <v>3.5999999999999997E-2</v>
      </c>
      <c r="H221" s="31">
        <v>1.63</v>
      </c>
      <c r="I221" s="36">
        <v>3</v>
      </c>
      <c r="J221" s="36">
        <v>2.25</v>
      </c>
      <c r="K221" s="36" t="s">
        <v>45</v>
      </c>
      <c r="L221" s="44">
        <v>0.1094</v>
      </c>
      <c r="M221" s="44">
        <f t="shared" si="49"/>
        <v>0.15315999999999999</v>
      </c>
      <c r="N221" s="36">
        <v>1.78</v>
      </c>
      <c r="O221" s="36">
        <v>1.79</v>
      </c>
      <c r="P221" s="29">
        <f t="shared" si="55"/>
        <v>1.79</v>
      </c>
      <c r="Q221" s="29">
        <f t="shared" si="50"/>
        <v>1.8643490115882757</v>
      </c>
      <c r="R221" s="29">
        <f t="shared" si="51"/>
        <v>2.6100886162235857</v>
      </c>
      <c r="S221" s="29">
        <f t="shared" si="52"/>
        <v>2.2414789055750193</v>
      </c>
      <c r="T221" s="29">
        <f t="shared" si="53"/>
        <v>2.2540714836962272</v>
      </c>
      <c r="U221" s="29">
        <f t="shared" si="54"/>
        <v>2.2540714836962272</v>
      </c>
      <c r="V221" s="29">
        <v>7.21</v>
      </c>
      <c r="W221" s="30">
        <v>11.22</v>
      </c>
      <c r="X221" s="41" t="s">
        <v>50</v>
      </c>
      <c r="Y221" s="59"/>
      <c r="Z221" s="59"/>
      <c r="AA221" s="59"/>
      <c r="AB221" s="59"/>
      <c r="AC221" s="59"/>
      <c r="AD221" s="65">
        <v>7.21</v>
      </c>
      <c r="AE221" s="65">
        <v>11.22</v>
      </c>
      <c r="AF221" s="65">
        <f t="shared" si="56"/>
        <v>2.5057639907165346</v>
      </c>
      <c r="AG221" s="29">
        <f t="shared" si="47"/>
        <v>2.5600047487218278</v>
      </c>
      <c r="AH221" s="29"/>
      <c r="AI221" s="29"/>
      <c r="AN221" s="31"/>
      <c r="AO221" s="31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G221" s="29"/>
      <c r="BH221" s="29"/>
      <c r="BI221" s="29"/>
      <c r="BJ221" s="29"/>
      <c r="BK221" s="29"/>
      <c r="BL221" s="29"/>
      <c r="BM221" s="29"/>
      <c r="BN221" s="29"/>
      <c r="BO221" s="29"/>
      <c r="BP221" s="29"/>
      <c r="BQ221" s="29"/>
      <c r="BR221" s="29"/>
      <c r="BS221" s="29"/>
      <c r="BT221" s="29"/>
      <c r="BU221" s="29"/>
      <c r="BV221" s="29"/>
      <c r="BW221" s="29"/>
      <c r="BX221" s="29"/>
      <c r="BY221" s="29"/>
      <c r="BZ221" s="29"/>
      <c r="CA221" s="29"/>
      <c r="CB221" s="29"/>
      <c r="CC221" s="29"/>
      <c r="CD221" s="29"/>
      <c r="CE221" s="29"/>
      <c r="CF221" s="29"/>
      <c r="CG221" s="29"/>
      <c r="CH221" s="29"/>
      <c r="CI221" s="29"/>
      <c r="CJ221" s="29"/>
      <c r="CK221" s="29"/>
      <c r="CL221" s="29"/>
      <c r="CM221" s="29"/>
      <c r="CN221" s="29"/>
      <c r="CO221" s="29"/>
      <c r="CP221" s="29"/>
      <c r="CQ221" s="29"/>
      <c r="CR221" s="29"/>
      <c r="CS221" s="29"/>
      <c r="CT221" s="29"/>
      <c r="CU221" s="29"/>
      <c r="CV221" s="29"/>
      <c r="CW221" s="29"/>
      <c r="CX221" s="29"/>
      <c r="CY221" s="29"/>
      <c r="CZ221" s="29"/>
      <c r="DA221" s="29"/>
      <c r="DB221" s="29"/>
      <c r="DC221" s="29"/>
      <c r="DD221" s="29"/>
      <c r="DE221" s="29"/>
      <c r="DF221" s="29"/>
      <c r="DG221" s="29"/>
      <c r="DH221" s="29"/>
      <c r="DI221" s="29"/>
    </row>
    <row r="222" spans="1:113" x14ac:dyDescent="0.25">
      <c r="A222" s="48">
        <v>167</v>
      </c>
      <c r="B222" s="36" t="s">
        <v>2</v>
      </c>
      <c r="C222" s="36" t="s">
        <v>7</v>
      </c>
      <c r="D222" s="36">
        <v>0.1</v>
      </c>
      <c r="E222" s="29">
        <v>0.8</v>
      </c>
      <c r="F222" s="29">
        <v>0.35</v>
      </c>
      <c r="G222" s="44">
        <v>3.5999999999999997E-2</v>
      </c>
      <c r="H222" s="31">
        <v>1.63</v>
      </c>
      <c r="I222" s="36">
        <v>3</v>
      </c>
      <c r="J222" s="36">
        <v>2.25</v>
      </c>
      <c r="K222" s="36" t="s">
        <v>45</v>
      </c>
      <c r="L222" s="44">
        <v>0.13539999999999999</v>
      </c>
      <c r="M222" s="44">
        <f t="shared" si="49"/>
        <v>0.18955999999999998</v>
      </c>
      <c r="N222" s="36">
        <v>1.78</v>
      </c>
      <c r="O222" s="36">
        <v>1.8</v>
      </c>
      <c r="P222" s="29">
        <f t="shared" si="55"/>
        <v>1.8</v>
      </c>
      <c r="Q222" s="29">
        <f t="shared" si="50"/>
        <v>2.3074301295160193</v>
      </c>
      <c r="R222" s="29">
        <f t="shared" si="51"/>
        <v>3.2304021813224271</v>
      </c>
      <c r="S222" s="29">
        <f t="shared" si="52"/>
        <v>2.0148094768002482</v>
      </c>
      <c r="T222" s="29">
        <f t="shared" si="53"/>
        <v>2.0374477855283408</v>
      </c>
      <c r="U222" s="29">
        <f t="shared" si="54"/>
        <v>2.0374477855283408</v>
      </c>
      <c r="V222" s="29">
        <v>13.02</v>
      </c>
      <c r="W222" s="30">
        <v>23.1</v>
      </c>
      <c r="X222" s="41" t="s">
        <v>50</v>
      </c>
      <c r="Y222" s="59"/>
      <c r="Z222" s="59"/>
      <c r="AA222" s="59"/>
      <c r="AB222" s="59"/>
      <c r="AC222" s="59"/>
      <c r="AD222" s="65">
        <v>13.02</v>
      </c>
      <c r="AE222" s="65"/>
      <c r="AF222" s="65">
        <f t="shared" si="56"/>
        <v>2.7555377324340835</v>
      </c>
      <c r="AG222" s="29"/>
      <c r="AH222" s="29"/>
      <c r="AI222" s="29"/>
      <c r="AN222" s="31"/>
      <c r="AO222" s="31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  <c r="BA222" s="29"/>
      <c r="BB222" s="29"/>
      <c r="BC222" s="29"/>
      <c r="BD222" s="29"/>
      <c r="BE222" s="29"/>
      <c r="BG222" s="29"/>
      <c r="BH222" s="29"/>
      <c r="BI222" s="29"/>
      <c r="BJ222" s="29"/>
      <c r="BK222" s="29"/>
      <c r="BL222" s="29"/>
      <c r="BM222" s="29"/>
      <c r="BN222" s="29"/>
      <c r="BO222" s="29"/>
      <c r="BP222" s="29"/>
      <c r="BQ222" s="29"/>
      <c r="BR222" s="29"/>
      <c r="BS222" s="29"/>
      <c r="BT222" s="29"/>
      <c r="BU222" s="29"/>
      <c r="BV222" s="29"/>
      <c r="BW222" s="29"/>
      <c r="BX222" s="29"/>
      <c r="BY222" s="29"/>
      <c r="BZ222" s="29"/>
      <c r="CA222" s="29"/>
      <c r="CB222" s="29"/>
      <c r="CC222" s="29"/>
      <c r="CD222" s="29"/>
      <c r="CE222" s="29"/>
      <c r="CF222" s="29"/>
      <c r="CG222" s="29"/>
      <c r="CH222" s="29"/>
      <c r="CI222" s="29"/>
      <c r="CJ222" s="29"/>
      <c r="CK222" s="29"/>
      <c r="CL222" s="29"/>
      <c r="CM222" s="29"/>
      <c r="CN222" s="29"/>
      <c r="CO222" s="29"/>
      <c r="CP222" s="29"/>
      <c r="CQ222" s="29"/>
      <c r="CR222" s="29"/>
      <c r="CS222" s="29"/>
      <c r="CT222" s="29"/>
      <c r="CU222" s="29"/>
      <c r="CV222" s="29"/>
      <c r="CW222" s="29"/>
      <c r="CX222" s="29"/>
      <c r="CY222" s="29"/>
      <c r="CZ222" s="29"/>
      <c r="DA222" s="29"/>
      <c r="DB222" s="29"/>
      <c r="DC222" s="29"/>
      <c r="DD222" s="29"/>
      <c r="DE222" s="29"/>
      <c r="DF222" s="29"/>
      <c r="DG222" s="29"/>
      <c r="DH222" s="29"/>
      <c r="DI222" s="29"/>
    </row>
    <row r="223" spans="1:113" x14ac:dyDescent="0.25">
      <c r="A223" s="48">
        <v>168</v>
      </c>
      <c r="B223" s="36" t="s">
        <v>2</v>
      </c>
      <c r="C223" s="36" t="s">
        <v>7</v>
      </c>
      <c r="D223" s="36">
        <v>0.1</v>
      </c>
      <c r="E223" s="29">
        <v>0.8</v>
      </c>
      <c r="F223" s="29">
        <v>0.35</v>
      </c>
      <c r="G223" s="44">
        <v>3.5999999999999997E-2</v>
      </c>
      <c r="H223" s="31">
        <v>1.63</v>
      </c>
      <c r="I223" s="36">
        <v>3</v>
      </c>
      <c r="J223" s="36">
        <v>2.25</v>
      </c>
      <c r="K223" s="36" t="s">
        <v>44</v>
      </c>
      <c r="L223" s="44">
        <v>0.13320000000000001</v>
      </c>
      <c r="M223" s="44">
        <f t="shared" si="49"/>
        <v>0.18648000000000001</v>
      </c>
      <c r="N223" s="36">
        <v>1.78</v>
      </c>
      <c r="O223" s="36">
        <v>2.72</v>
      </c>
      <c r="P223" s="29">
        <f>O223/1.15</f>
        <v>2.3652173913043484</v>
      </c>
      <c r="Q223" s="29">
        <f t="shared" si="50"/>
        <v>2.2699386503067491</v>
      </c>
      <c r="R223" s="29">
        <f t="shared" si="51"/>
        <v>3.1779141104294486</v>
      </c>
      <c r="S223" s="29">
        <f t="shared" si="52"/>
        <v>2.0313801515608074</v>
      </c>
      <c r="T223" s="29">
        <f t="shared" si="53"/>
        <v>3.1041314675535934</v>
      </c>
      <c r="U223" s="29">
        <f t="shared" si="54"/>
        <v>2.6992447543944293</v>
      </c>
      <c r="V223" s="29">
        <v>18.32</v>
      </c>
      <c r="W223" s="30">
        <v>-1</v>
      </c>
      <c r="X223" s="41" t="s">
        <v>51</v>
      </c>
      <c r="Y223" s="59"/>
      <c r="Z223" s="59"/>
      <c r="AA223" s="59"/>
      <c r="AB223" s="59"/>
      <c r="AC223" s="59"/>
      <c r="AD223" s="65"/>
      <c r="AE223" s="65"/>
      <c r="AF223" s="65"/>
      <c r="AG223" s="29"/>
      <c r="AH223" s="29"/>
      <c r="AI223" s="29"/>
      <c r="AN223" s="31"/>
      <c r="AO223" s="31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G223" s="29"/>
      <c r="BH223" s="29"/>
      <c r="BI223" s="29"/>
      <c r="BJ223" s="29"/>
      <c r="BK223" s="29"/>
      <c r="BL223" s="29"/>
      <c r="BM223" s="29"/>
      <c r="BN223" s="29"/>
      <c r="BO223" s="29"/>
      <c r="BP223" s="29"/>
      <c r="BQ223" s="29"/>
      <c r="BR223" s="29"/>
      <c r="BS223" s="29"/>
      <c r="BT223" s="29"/>
      <c r="BU223" s="29"/>
      <c r="BV223" s="29"/>
      <c r="BW223" s="29"/>
      <c r="BX223" s="29"/>
      <c r="BY223" s="29"/>
      <c r="BZ223" s="29"/>
      <c r="CA223" s="29"/>
      <c r="CB223" s="29"/>
      <c r="CC223" s="29"/>
      <c r="CD223" s="29"/>
      <c r="CE223" s="29"/>
      <c r="CF223" s="29"/>
      <c r="CG223" s="29"/>
      <c r="CH223" s="29"/>
      <c r="CI223" s="29"/>
      <c r="CJ223" s="29"/>
      <c r="CK223" s="29"/>
      <c r="CL223" s="29"/>
      <c r="CM223" s="29"/>
      <c r="CN223" s="29"/>
      <c r="CO223" s="29"/>
      <c r="CP223" s="29"/>
      <c r="CQ223" s="29"/>
      <c r="CR223" s="29"/>
      <c r="CS223" s="29"/>
      <c r="CT223" s="29"/>
      <c r="CU223" s="29"/>
      <c r="CV223" s="29"/>
      <c r="CW223" s="29"/>
      <c r="CX223" s="29"/>
      <c r="CY223" s="29"/>
      <c r="CZ223" s="29"/>
      <c r="DA223" s="29"/>
      <c r="DB223" s="29"/>
      <c r="DC223" s="29"/>
      <c r="DD223" s="29"/>
      <c r="DE223" s="29"/>
      <c r="DF223" s="29"/>
      <c r="DG223" s="29"/>
      <c r="DH223" s="29"/>
      <c r="DI223" s="29"/>
    </row>
    <row r="224" spans="1:113" x14ac:dyDescent="0.25">
      <c r="A224" s="48">
        <v>169</v>
      </c>
      <c r="B224" s="36" t="s">
        <v>2</v>
      </c>
      <c r="C224" s="36" t="s">
        <v>7</v>
      </c>
      <c r="D224" s="36">
        <v>0.1</v>
      </c>
      <c r="E224" s="29">
        <v>0.8</v>
      </c>
      <c r="F224" s="29">
        <v>0.35</v>
      </c>
      <c r="G224" s="44">
        <v>3.5999999999999997E-2</v>
      </c>
      <c r="H224" s="31">
        <v>1.63</v>
      </c>
      <c r="I224" s="36">
        <v>3</v>
      </c>
      <c r="J224" s="36">
        <v>2.25</v>
      </c>
      <c r="K224" s="36" t="s">
        <v>44</v>
      </c>
      <c r="L224" s="44">
        <v>9.0800000000000006E-2</v>
      </c>
      <c r="M224" s="44">
        <f t="shared" si="49"/>
        <v>0.12712000000000001</v>
      </c>
      <c r="N224" s="36">
        <v>1.82</v>
      </c>
      <c r="O224" s="36">
        <v>2.6</v>
      </c>
      <c r="P224" s="29">
        <f t="shared" ref="P224:P237" si="57">O224/1.15</f>
        <v>2.2608695652173916</v>
      </c>
      <c r="Q224" s="29">
        <f t="shared" si="50"/>
        <v>1.5473755964553515</v>
      </c>
      <c r="R224" s="29">
        <f t="shared" si="51"/>
        <v>2.1663258350374921</v>
      </c>
      <c r="S224" s="29">
        <f t="shared" si="52"/>
        <v>2.5156590393212461</v>
      </c>
      <c r="T224" s="29">
        <f t="shared" si="53"/>
        <v>3.5937986276017804</v>
      </c>
      <c r="U224" s="29">
        <f t="shared" si="54"/>
        <v>3.1250422848711135</v>
      </c>
      <c r="V224" s="29">
        <v>2.25</v>
      </c>
      <c r="W224" s="30">
        <v>4.71</v>
      </c>
      <c r="X224" s="41" t="s">
        <v>51</v>
      </c>
      <c r="Y224" s="59"/>
      <c r="Z224" s="59"/>
      <c r="AA224" s="59"/>
      <c r="AB224" s="59"/>
      <c r="AC224" s="59"/>
      <c r="AD224" s="65">
        <v>2.25</v>
      </c>
      <c r="AE224" s="65">
        <v>4.71</v>
      </c>
      <c r="AF224" s="65">
        <f t="shared" ref="AF224:AF238" si="58">Q224/(AD224/1000^0.5)^0.2</f>
        <v>2.6251809237121928</v>
      </c>
      <c r="AG224" s="29">
        <f t="shared" si="47"/>
        <v>2.5275728829775805</v>
      </c>
      <c r="AH224" s="29"/>
      <c r="AI224" s="29"/>
      <c r="AN224" s="31"/>
      <c r="AO224" s="31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G224" s="29"/>
      <c r="BH224" s="29"/>
      <c r="BI224" s="29"/>
      <c r="BJ224" s="29"/>
      <c r="BK224" s="29"/>
      <c r="BL224" s="29"/>
      <c r="BM224" s="29"/>
      <c r="BN224" s="29"/>
      <c r="BO224" s="29"/>
      <c r="BP224" s="29"/>
      <c r="BQ224" s="29"/>
      <c r="BR224" s="29"/>
      <c r="BS224" s="29"/>
      <c r="BT224" s="29"/>
      <c r="BU224" s="29"/>
      <c r="BV224" s="29"/>
      <c r="BW224" s="29"/>
      <c r="BX224" s="29"/>
      <c r="BY224" s="29"/>
      <c r="BZ224" s="29"/>
      <c r="CA224" s="29"/>
      <c r="CB224" s="29"/>
      <c r="CC224" s="29"/>
      <c r="CD224" s="29"/>
      <c r="CE224" s="29"/>
      <c r="CF224" s="29"/>
      <c r="CG224" s="29"/>
      <c r="CH224" s="29"/>
      <c r="CI224" s="29"/>
      <c r="CJ224" s="29"/>
      <c r="CK224" s="29"/>
      <c r="CL224" s="29"/>
      <c r="CM224" s="29"/>
      <c r="CN224" s="29"/>
      <c r="CO224" s="29"/>
      <c r="CP224" s="29"/>
      <c r="CQ224" s="29"/>
      <c r="CR224" s="29"/>
      <c r="CS224" s="29"/>
      <c r="CT224" s="29"/>
      <c r="CU224" s="29"/>
      <c r="CV224" s="29"/>
      <c r="CW224" s="29"/>
      <c r="CX224" s="29"/>
      <c r="CY224" s="29"/>
      <c r="CZ224" s="29"/>
      <c r="DA224" s="29"/>
      <c r="DB224" s="29"/>
      <c r="DC224" s="29"/>
      <c r="DD224" s="29"/>
      <c r="DE224" s="29"/>
      <c r="DF224" s="29"/>
      <c r="DG224" s="29"/>
      <c r="DH224" s="29"/>
      <c r="DI224" s="29"/>
    </row>
    <row r="225" spans="1:113" x14ac:dyDescent="0.25">
      <c r="A225" s="48">
        <v>170</v>
      </c>
      <c r="B225" s="36" t="s">
        <v>2</v>
      </c>
      <c r="C225" s="36" t="s">
        <v>7</v>
      </c>
      <c r="D225" s="36">
        <v>0.1</v>
      </c>
      <c r="E225" s="29">
        <v>0.8</v>
      </c>
      <c r="F225" s="29">
        <v>0.35</v>
      </c>
      <c r="G225" s="44">
        <v>3.5999999999999997E-2</v>
      </c>
      <c r="H225" s="31">
        <v>1.63</v>
      </c>
      <c r="I225" s="36">
        <v>3</v>
      </c>
      <c r="J225" s="36">
        <v>2.25</v>
      </c>
      <c r="K225" s="36" t="s">
        <v>44</v>
      </c>
      <c r="L225" s="44">
        <v>0.1065</v>
      </c>
      <c r="M225" s="44">
        <f t="shared" si="49"/>
        <v>0.14909999999999998</v>
      </c>
      <c r="N225" s="36">
        <v>1.82</v>
      </c>
      <c r="O225" s="36">
        <v>2.4700000000000002</v>
      </c>
      <c r="P225" s="29">
        <f t="shared" si="57"/>
        <v>2.1478260869565222</v>
      </c>
      <c r="Q225" s="29">
        <f t="shared" si="50"/>
        <v>1.8149284253578735</v>
      </c>
      <c r="R225" s="29">
        <f t="shared" si="51"/>
        <v>2.5408997955010229</v>
      </c>
      <c r="S225" s="29">
        <f t="shared" si="52"/>
        <v>2.3228432240055956</v>
      </c>
      <c r="T225" s="29">
        <f t="shared" si="53"/>
        <v>3.15243008972188</v>
      </c>
      <c r="U225" s="29">
        <f t="shared" si="54"/>
        <v>2.7412435562798962</v>
      </c>
      <c r="V225" s="29">
        <v>6.33</v>
      </c>
      <c r="W225" s="30">
        <v>10.63</v>
      </c>
      <c r="X225" s="41" t="s">
        <v>51</v>
      </c>
      <c r="Y225" s="59"/>
      <c r="Z225" s="59"/>
      <c r="AA225" s="59"/>
      <c r="AB225" s="59"/>
      <c r="AC225" s="59"/>
      <c r="AD225" s="65">
        <v>6.33</v>
      </c>
      <c r="AE225" s="65">
        <v>10.63</v>
      </c>
      <c r="AF225" s="65">
        <f t="shared" si="58"/>
        <v>2.5036796569897155</v>
      </c>
      <c r="AG225" s="29">
        <f t="shared" si="47"/>
        <v>2.5192135013466594</v>
      </c>
      <c r="AH225" s="29"/>
      <c r="AI225" s="29"/>
      <c r="AN225" s="31"/>
      <c r="AO225" s="31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  <c r="BC225" s="29"/>
      <c r="BD225" s="29"/>
      <c r="BE225" s="29"/>
      <c r="BG225" s="29"/>
      <c r="BH225" s="29"/>
      <c r="BI225" s="29"/>
      <c r="BJ225" s="29"/>
      <c r="BK225" s="29"/>
      <c r="BL225" s="29"/>
      <c r="BM225" s="29"/>
      <c r="BN225" s="29"/>
      <c r="BO225" s="29"/>
      <c r="BP225" s="29"/>
      <c r="BQ225" s="29"/>
      <c r="BR225" s="29"/>
      <c r="BS225" s="29"/>
      <c r="BT225" s="29"/>
      <c r="BU225" s="29"/>
      <c r="BV225" s="29"/>
      <c r="BW225" s="29"/>
      <c r="BX225" s="29"/>
      <c r="BY225" s="29"/>
      <c r="BZ225" s="29"/>
      <c r="CA225" s="29"/>
      <c r="CB225" s="29"/>
      <c r="CC225" s="29"/>
      <c r="CD225" s="29"/>
      <c r="CE225" s="29"/>
      <c r="CF225" s="29"/>
      <c r="CG225" s="29"/>
      <c r="CH225" s="29"/>
      <c r="CI225" s="29"/>
      <c r="CJ225" s="29"/>
      <c r="CK225" s="29"/>
      <c r="CL225" s="29"/>
      <c r="CM225" s="29"/>
      <c r="CN225" s="29"/>
      <c r="CO225" s="29"/>
      <c r="CP225" s="29"/>
      <c r="CQ225" s="29"/>
      <c r="CR225" s="29"/>
      <c r="CS225" s="29"/>
      <c r="CT225" s="29"/>
      <c r="CU225" s="29"/>
      <c r="CV225" s="29"/>
      <c r="CW225" s="29"/>
      <c r="CX225" s="29"/>
      <c r="CY225" s="29"/>
      <c r="CZ225" s="29"/>
      <c r="DA225" s="29"/>
      <c r="DB225" s="29"/>
      <c r="DC225" s="29"/>
      <c r="DD225" s="29"/>
      <c r="DE225" s="29"/>
      <c r="DF225" s="29"/>
      <c r="DG225" s="29"/>
      <c r="DH225" s="29"/>
      <c r="DI225" s="29"/>
    </row>
    <row r="226" spans="1:113" x14ac:dyDescent="0.25">
      <c r="A226" s="48">
        <v>171</v>
      </c>
      <c r="B226" s="36" t="s">
        <v>2</v>
      </c>
      <c r="C226" s="36" t="s">
        <v>7</v>
      </c>
      <c r="D226" s="36">
        <v>0.1</v>
      </c>
      <c r="E226" s="29">
        <v>0.8</v>
      </c>
      <c r="F226" s="29">
        <v>0.35</v>
      </c>
      <c r="G226" s="44">
        <v>3.5999999999999997E-2</v>
      </c>
      <c r="H226" s="31">
        <v>1.63</v>
      </c>
      <c r="I226" s="36">
        <v>3</v>
      </c>
      <c r="J226" s="36">
        <v>2.25</v>
      </c>
      <c r="K226" s="36" t="s">
        <v>44</v>
      </c>
      <c r="L226" s="44">
        <v>0.1221</v>
      </c>
      <c r="M226" s="44">
        <f t="shared" si="49"/>
        <v>0.17093999999999998</v>
      </c>
      <c r="N226" s="36">
        <v>1.81</v>
      </c>
      <c r="O226" s="36">
        <v>2.67</v>
      </c>
      <c r="P226" s="29">
        <f t="shared" si="57"/>
        <v>2.3217391304347825</v>
      </c>
      <c r="Q226" s="29">
        <f t="shared" si="50"/>
        <v>2.0807770961145198</v>
      </c>
      <c r="R226" s="29">
        <f t="shared" si="51"/>
        <v>2.9130879345603273</v>
      </c>
      <c r="S226" s="29">
        <f t="shared" si="52"/>
        <v>2.1574664838233604</v>
      </c>
      <c r="T226" s="29">
        <f t="shared" si="53"/>
        <v>3.1825610562477196</v>
      </c>
      <c r="U226" s="29">
        <f t="shared" si="54"/>
        <v>2.7674443967371474</v>
      </c>
      <c r="V226" s="29">
        <v>10.73</v>
      </c>
      <c r="W226" s="30">
        <v>18.12</v>
      </c>
      <c r="X226" s="41" t="s">
        <v>51</v>
      </c>
      <c r="Y226" s="59"/>
      <c r="Z226" s="59"/>
      <c r="AA226" s="59"/>
      <c r="AB226" s="59"/>
      <c r="AC226" s="59"/>
      <c r="AD226" s="65">
        <v>10.73</v>
      </c>
      <c r="AE226" s="65"/>
      <c r="AF226" s="65">
        <f t="shared" si="58"/>
        <v>2.5828882367773889</v>
      </c>
      <c r="AG226" s="29"/>
      <c r="AH226" s="29"/>
      <c r="AI226" s="29"/>
      <c r="AN226" s="31"/>
      <c r="AO226" s="31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  <c r="BC226" s="29"/>
      <c r="BD226" s="29"/>
      <c r="BE226" s="29"/>
      <c r="BG226" s="29"/>
      <c r="BH226" s="29"/>
      <c r="BI226" s="29"/>
      <c r="BJ226" s="29"/>
      <c r="BK226" s="29"/>
      <c r="BL226" s="29"/>
      <c r="BM226" s="29"/>
      <c r="BN226" s="29"/>
      <c r="BO226" s="29"/>
      <c r="BP226" s="29"/>
      <c r="BQ226" s="29"/>
      <c r="BR226" s="29"/>
      <c r="BS226" s="29"/>
      <c r="BT226" s="29"/>
      <c r="BU226" s="29"/>
      <c r="BV226" s="29"/>
      <c r="BW226" s="29"/>
      <c r="BX226" s="29"/>
      <c r="BY226" s="29"/>
      <c r="BZ226" s="29"/>
      <c r="CA226" s="29"/>
      <c r="CB226" s="29"/>
      <c r="CC226" s="29"/>
      <c r="CD226" s="29"/>
      <c r="CE226" s="29"/>
      <c r="CF226" s="29"/>
      <c r="CG226" s="29"/>
      <c r="CH226" s="29"/>
      <c r="CI226" s="29"/>
      <c r="CJ226" s="29"/>
      <c r="CK226" s="29"/>
      <c r="CL226" s="29"/>
      <c r="CM226" s="29"/>
      <c r="CN226" s="29"/>
      <c r="CO226" s="29"/>
      <c r="CP226" s="29"/>
      <c r="CQ226" s="29"/>
      <c r="CR226" s="29"/>
      <c r="CS226" s="29"/>
      <c r="CT226" s="29"/>
      <c r="CU226" s="29"/>
      <c r="CV226" s="29"/>
      <c r="CW226" s="29"/>
      <c r="CX226" s="29"/>
      <c r="CY226" s="29"/>
      <c r="CZ226" s="29"/>
      <c r="DA226" s="29"/>
      <c r="DB226" s="29"/>
      <c r="DC226" s="29"/>
      <c r="DD226" s="29"/>
      <c r="DE226" s="29"/>
      <c r="DF226" s="29"/>
      <c r="DG226" s="29"/>
      <c r="DH226" s="29"/>
      <c r="DI226" s="29"/>
    </row>
    <row r="227" spans="1:113" x14ac:dyDescent="0.25">
      <c r="A227" s="48">
        <v>172</v>
      </c>
      <c r="B227" s="36" t="s">
        <v>2</v>
      </c>
      <c r="C227" s="36" t="s">
        <v>7</v>
      </c>
      <c r="D227" s="36">
        <v>0.1</v>
      </c>
      <c r="E227" s="29">
        <v>0.8</v>
      </c>
      <c r="F227" s="29">
        <v>0.35</v>
      </c>
      <c r="G227" s="44">
        <v>3.5999999999999997E-2</v>
      </c>
      <c r="H227" s="31">
        <v>1.63</v>
      </c>
      <c r="I227" s="36">
        <v>3</v>
      </c>
      <c r="J227" s="36">
        <v>2.25</v>
      </c>
      <c r="K227" s="36" t="s">
        <v>44</v>
      </c>
      <c r="L227" s="44">
        <v>7.3599999999999999E-2</v>
      </c>
      <c r="M227" s="44">
        <f t="shared" si="49"/>
        <v>0.10303999999999999</v>
      </c>
      <c r="N227" s="36">
        <v>1.81</v>
      </c>
      <c r="O227" s="36">
        <v>2.4700000000000002</v>
      </c>
      <c r="P227" s="29">
        <f t="shared" si="57"/>
        <v>2.1478260869565222</v>
      </c>
      <c r="Q227" s="29">
        <f t="shared" si="50"/>
        <v>1.25426039536469</v>
      </c>
      <c r="R227" s="29">
        <f t="shared" si="51"/>
        <v>1.7559645535105659</v>
      </c>
      <c r="S227" s="29">
        <f t="shared" si="52"/>
        <v>2.7788364219165267</v>
      </c>
      <c r="T227" s="29">
        <f t="shared" si="53"/>
        <v>3.7921137912341556</v>
      </c>
      <c r="U227" s="29">
        <f t="shared" si="54"/>
        <v>3.2974902532470924</v>
      </c>
      <c r="V227" s="29">
        <v>1.21</v>
      </c>
      <c r="W227" s="30">
        <v>2.62</v>
      </c>
      <c r="X227" s="41" t="s">
        <v>51</v>
      </c>
      <c r="Y227" s="59"/>
      <c r="Z227" s="59"/>
      <c r="AA227" s="59"/>
      <c r="AB227" s="59"/>
      <c r="AC227" s="59"/>
      <c r="AD227" s="65">
        <v>1.21</v>
      </c>
      <c r="AE227" s="65">
        <v>2.62</v>
      </c>
      <c r="AF227" s="65">
        <f t="shared" si="58"/>
        <v>2.4089658040150623</v>
      </c>
      <c r="AG227" s="29">
        <f t="shared" si="47"/>
        <v>2.3037724286556642</v>
      </c>
      <c r="AH227" s="29"/>
      <c r="AI227" s="29"/>
      <c r="AN227" s="31"/>
      <c r="AO227" s="31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G227" s="29"/>
      <c r="BH227" s="29"/>
      <c r="BI227" s="29"/>
      <c r="BJ227" s="29"/>
      <c r="BK227" s="29"/>
      <c r="BL227" s="29"/>
      <c r="BM227" s="29"/>
      <c r="BN227" s="29"/>
      <c r="BO227" s="29"/>
      <c r="BP227" s="29"/>
      <c r="BQ227" s="29"/>
      <c r="BR227" s="29"/>
      <c r="BS227" s="29"/>
      <c r="BT227" s="29"/>
      <c r="BU227" s="29"/>
      <c r="BV227" s="29"/>
      <c r="BW227" s="29"/>
      <c r="BX227" s="29"/>
      <c r="BY227" s="29"/>
      <c r="BZ227" s="29"/>
      <c r="CA227" s="29"/>
      <c r="CB227" s="29"/>
      <c r="CC227" s="29"/>
      <c r="CD227" s="29"/>
      <c r="CE227" s="29"/>
      <c r="CF227" s="29"/>
      <c r="CG227" s="29"/>
      <c r="CH227" s="29"/>
      <c r="CI227" s="29"/>
      <c r="CJ227" s="29"/>
      <c r="CK227" s="29"/>
      <c r="CL227" s="29"/>
      <c r="CM227" s="29"/>
      <c r="CN227" s="29"/>
      <c r="CO227" s="29"/>
      <c r="CP227" s="29"/>
      <c r="CQ227" s="29"/>
      <c r="CR227" s="29"/>
      <c r="CS227" s="29"/>
      <c r="CT227" s="29"/>
      <c r="CU227" s="29"/>
      <c r="CV227" s="29"/>
      <c r="CW227" s="29"/>
      <c r="CX227" s="29"/>
      <c r="CY227" s="29"/>
      <c r="CZ227" s="29"/>
      <c r="DA227" s="29"/>
      <c r="DB227" s="29"/>
      <c r="DC227" s="29"/>
      <c r="DD227" s="29"/>
      <c r="DE227" s="29"/>
      <c r="DF227" s="29"/>
      <c r="DG227" s="29"/>
      <c r="DH227" s="29"/>
      <c r="DI227" s="29"/>
    </row>
    <row r="228" spans="1:113" x14ac:dyDescent="0.25">
      <c r="A228" s="48">
        <v>173</v>
      </c>
      <c r="B228" s="36" t="s">
        <v>2</v>
      </c>
      <c r="C228" s="36" t="s">
        <v>7</v>
      </c>
      <c r="D228" s="36">
        <v>0.1</v>
      </c>
      <c r="E228" s="29">
        <v>0.8</v>
      </c>
      <c r="F228" s="29">
        <v>0.35</v>
      </c>
      <c r="G228" s="44">
        <v>3.5999999999999997E-2</v>
      </c>
      <c r="H228" s="31">
        <v>1.63</v>
      </c>
      <c r="I228" s="36">
        <v>3</v>
      </c>
      <c r="J228" s="36">
        <v>2.25</v>
      </c>
      <c r="K228" s="36" t="s">
        <v>44</v>
      </c>
      <c r="L228" s="44">
        <v>8.4699999999999998E-2</v>
      </c>
      <c r="M228" s="44">
        <f t="shared" si="49"/>
        <v>0.11857999999999999</v>
      </c>
      <c r="N228" s="36">
        <v>2.89</v>
      </c>
      <c r="O228" s="36">
        <v>4.25</v>
      </c>
      <c r="P228" s="29">
        <f t="shared" si="57"/>
        <v>3.6956521739130439</v>
      </c>
      <c r="Q228" s="29">
        <f t="shared" si="50"/>
        <v>1.4434219495569192</v>
      </c>
      <c r="R228" s="29">
        <f t="shared" si="51"/>
        <v>2.0207907293796867</v>
      </c>
      <c r="S228" s="29">
        <f t="shared" si="52"/>
        <v>4.1359897365127294</v>
      </c>
      <c r="T228" s="29">
        <f t="shared" si="53"/>
        <v>6.0823378478128385</v>
      </c>
      <c r="U228" s="29">
        <f t="shared" si="54"/>
        <v>5.2889894328807303</v>
      </c>
      <c r="V228" s="29">
        <v>4.93</v>
      </c>
      <c r="W228" s="30">
        <v>8.77</v>
      </c>
      <c r="X228" s="41" t="s">
        <v>51</v>
      </c>
      <c r="Y228" s="59"/>
      <c r="Z228" s="59"/>
      <c r="AA228" s="59"/>
      <c r="AB228" s="59"/>
      <c r="AC228" s="59"/>
      <c r="AD228" s="65">
        <v>4.93</v>
      </c>
      <c r="AE228" s="65">
        <v>8.77</v>
      </c>
      <c r="AF228" s="65">
        <f t="shared" si="58"/>
        <v>2.0932635989853856</v>
      </c>
      <c r="AG228" s="29">
        <f t="shared" si="47"/>
        <v>2.0821188307899869</v>
      </c>
      <c r="AH228" s="29"/>
      <c r="AI228" s="29"/>
      <c r="AN228" s="31"/>
      <c r="AO228" s="31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  <c r="BC228" s="29"/>
      <c r="BD228" s="29"/>
      <c r="BE228" s="29"/>
      <c r="BG228" s="29"/>
      <c r="BH228" s="29"/>
      <c r="BI228" s="29"/>
      <c r="BJ228" s="29"/>
      <c r="BK228" s="29"/>
      <c r="BL228" s="29"/>
      <c r="BM228" s="29"/>
      <c r="BN228" s="29"/>
      <c r="BO228" s="29"/>
      <c r="BP228" s="29"/>
      <c r="BQ228" s="29"/>
      <c r="BR228" s="29"/>
      <c r="BS228" s="29"/>
      <c r="BT228" s="29"/>
      <c r="BU228" s="29"/>
      <c r="BV228" s="29"/>
      <c r="BW228" s="29"/>
      <c r="BX228" s="29"/>
      <c r="BY228" s="29"/>
      <c r="BZ228" s="29"/>
      <c r="CA228" s="29"/>
      <c r="CB228" s="29"/>
      <c r="CC228" s="29"/>
      <c r="CD228" s="29"/>
      <c r="CE228" s="29"/>
      <c r="CF228" s="29"/>
      <c r="CG228" s="29"/>
      <c r="CH228" s="29"/>
      <c r="CI228" s="29"/>
      <c r="CJ228" s="29"/>
      <c r="CK228" s="29"/>
      <c r="CL228" s="29"/>
      <c r="CM228" s="29"/>
      <c r="CN228" s="29"/>
      <c r="CO228" s="29"/>
      <c r="CP228" s="29"/>
      <c r="CQ228" s="29"/>
      <c r="CR228" s="29"/>
      <c r="CS228" s="29"/>
      <c r="CT228" s="29"/>
      <c r="CU228" s="29"/>
      <c r="CV228" s="29"/>
      <c r="CW228" s="29"/>
      <c r="CX228" s="29"/>
      <c r="CY228" s="29"/>
      <c r="CZ228" s="29"/>
      <c r="DA228" s="29"/>
      <c r="DB228" s="29"/>
      <c r="DC228" s="29"/>
      <c r="DD228" s="29"/>
      <c r="DE228" s="29"/>
      <c r="DF228" s="29"/>
      <c r="DG228" s="29"/>
      <c r="DH228" s="29"/>
      <c r="DI228" s="29"/>
    </row>
    <row r="229" spans="1:113" x14ac:dyDescent="0.25">
      <c r="A229" s="48">
        <v>174</v>
      </c>
      <c r="B229" s="36" t="s">
        <v>2</v>
      </c>
      <c r="C229" s="36" t="s">
        <v>7</v>
      </c>
      <c r="D229" s="36">
        <v>0.1</v>
      </c>
      <c r="E229" s="29">
        <v>0.8</v>
      </c>
      <c r="F229" s="29">
        <v>0.35</v>
      </c>
      <c r="G229" s="44">
        <v>3.5999999999999997E-2</v>
      </c>
      <c r="H229" s="31">
        <v>1.63</v>
      </c>
      <c r="I229" s="36">
        <v>3</v>
      </c>
      <c r="J229" s="36">
        <v>2.25</v>
      </c>
      <c r="K229" s="36" t="s">
        <v>44</v>
      </c>
      <c r="L229" s="44">
        <v>6.3200000000000006E-2</v>
      </c>
      <c r="M229" s="44">
        <f t="shared" si="49"/>
        <v>8.8480000000000003E-2</v>
      </c>
      <c r="N229" s="36">
        <v>2.92</v>
      </c>
      <c r="O229" s="36">
        <v>4.25</v>
      </c>
      <c r="P229" s="29">
        <f t="shared" si="57"/>
        <v>3.6956521739130439</v>
      </c>
      <c r="Q229" s="29">
        <f t="shared" si="50"/>
        <v>1.0770279481935927</v>
      </c>
      <c r="R229" s="29">
        <f t="shared" si="51"/>
        <v>1.5078391274710297</v>
      </c>
      <c r="S229" s="29">
        <f t="shared" si="52"/>
        <v>4.8377968465962953</v>
      </c>
      <c r="T229" s="29">
        <f t="shared" si="53"/>
        <v>7.0413139034363894</v>
      </c>
      <c r="U229" s="29">
        <f t="shared" si="54"/>
        <v>6.1228816551620788</v>
      </c>
      <c r="V229" s="29">
        <v>1.88</v>
      </c>
      <c r="W229" s="30">
        <v>2.65</v>
      </c>
      <c r="X229" s="41" t="s">
        <v>51</v>
      </c>
      <c r="Y229" s="59"/>
      <c r="Z229" s="59"/>
      <c r="AA229" s="59"/>
      <c r="AB229" s="59"/>
      <c r="AC229" s="59"/>
      <c r="AD229" s="65">
        <v>1.88</v>
      </c>
      <c r="AE229" s="65">
        <v>2.65</v>
      </c>
      <c r="AF229" s="65">
        <f t="shared" si="58"/>
        <v>1.8940672867649064</v>
      </c>
      <c r="AG229" s="29">
        <f t="shared" si="47"/>
        <v>1.9737399142732359</v>
      </c>
      <c r="AH229" s="29"/>
      <c r="AI229" s="29"/>
      <c r="AN229" s="31"/>
      <c r="AO229" s="31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G229" s="29"/>
      <c r="BH229" s="29"/>
      <c r="BI229" s="29"/>
      <c r="BJ229" s="29"/>
      <c r="BK229" s="29"/>
      <c r="BL229" s="29"/>
      <c r="BM229" s="29"/>
      <c r="BN229" s="29"/>
      <c r="BO229" s="29"/>
      <c r="BP229" s="29"/>
      <c r="BQ229" s="29"/>
      <c r="BR229" s="29"/>
      <c r="BS229" s="29"/>
      <c r="BT229" s="29"/>
      <c r="BU229" s="29"/>
      <c r="BV229" s="29"/>
      <c r="BW229" s="29"/>
      <c r="BX229" s="29"/>
      <c r="BY229" s="29"/>
      <c r="BZ229" s="29"/>
      <c r="CA229" s="29"/>
      <c r="CB229" s="29"/>
      <c r="CC229" s="29"/>
      <c r="CD229" s="29"/>
      <c r="CE229" s="29"/>
      <c r="CF229" s="29"/>
      <c r="CG229" s="29"/>
      <c r="CH229" s="29"/>
      <c r="CI229" s="29"/>
      <c r="CJ229" s="29"/>
      <c r="CK229" s="29"/>
      <c r="CL229" s="29"/>
      <c r="CM229" s="29"/>
      <c r="CN229" s="29"/>
      <c r="CO229" s="29"/>
      <c r="CP229" s="29"/>
      <c r="CQ229" s="29"/>
      <c r="CR229" s="29"/>
      <c r="CS229" s="29"/>
      <c r="CT229" s="29"/>
      <c r="CU229" s="29"/>
      <c r="CV229" s="29"/>
      <c r="CW229" s="29"/>
      <c r="CX229" s="29"/>
      <c r="CY229" s="29"/>
      <c r="CZ229" s="29"/>
      <c r="DA229" s="29"/>
      <c r="DB229" s="29"/>
      <c r="DC229" s="29"/>
      <c r="DD229" s="29"/>
      <c r="DE229" s="29"/>
      <c r="DF229" s="29"/>
      <c r="DG229" s="29"/>
      <c r="DH229" s="29"/>
      <c r="DI229" s="29"/>
    </row>
    <row r="230" spans="1:113" x14ac:dyDescent="0.25">
      <c r="A230" s="48">
        <v>175</v>
      </c>
      <c r="B230" s="36" t="s">
        <v>2</v>
      </c>
      <c r="C230" s="36" t="s">
        <v>7</v>
      </c>
      <c r="D230" s="36">
        <v>0.1</v>
      </c>
      <c r="E230" s="29">
        <v>0.8</v>
      </c>
      <c r="F230" s="29">
        <v>0.35</v>
      </c>
      <c r="G230" s="44">
        <v>3.5999999999999997E-2</v>
      </c>
      <c r="H230" s="31">
        <v>1.63</v>
      </c>
      <c r="I230" s="36">
        <v>3</v>
      </c>
      <c r="J230" s="36">
        <v>2.25</v>
      </c>
      <c r="K230" s="36" t="s">
        <v>44</v>
      </c>
      <c r="L230" s="44">
        <v>0.1056</v>
      </c>
      <c r="M230" s="44">
        <f t="shared" si="49"/>
        <v>0.14784</v>
      </c>
      <c r="N230" s="36">
        <v>2.85</v>
      </c>
      <c r="O230" s="36">
        <v>4.25</v>
      </c>
      <c r="P230" s="29">
        <f t="shared" si="57"/>
        <v>3.6956521739130439</v>
      </c>
      <c r="Q230" s="29">
        <f t="shared" si="50"/>
        <v>1.7995910020449901</v>
      </c>
      <c r="R230" s="29">
        <f t="shared" si="51"/>
        <v>2.5194274028629859</v>
      </c>
      <c r="S230" s="29">
        <f t="shared" si="52"/>
        <v>3.6528868144188689</v>
      </c>
      <c r="T230" s="29">
        <f t="shared" si="53"/>
        <v>5.4472873548351552</v>
      </c>
      <c r="U230" s="29">
        <f t="shared" si="54"/>
        <v>4.736771612900136</v>
      </c>
      <c r="V230" s="29">
        <v>13.77</v>
      </c>
      <c r="W230" s="30">
        <v>31.63</v>
      </c>
      <c r="X230" s="41" t="s">
        <v>51</v>
      </c>
      <c r="Y230" s="59"/>
      <c r="Z230" s="59"/>
      <c r="AA230" s="59"/>
      <c r="AB230" s="59"/>
      <c r="AC230" s="59"/>
      <c r="AD230" s="65">
        <v>13.77</v>
      </c>
      <c r="AE230" s="65"/>
      <c r="AF230" s="65">
        <f t="shared" si="58"/>
        <v>2.1251374515087904</v>
      </c>
      <c r="AG230" s="29"/>
      <c r="AH230" s="29"/>
      <c r="AI230" s="29"/>
      <c r="AN230" s="31"/>
      <c r="AO230" s="31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  <c r="BC230" s="29"/>
      <c r="BD230" s="29"/>
      <c r="BE230" s="29"/>
      <c r="BG230" s="29"/>
      <c r="BH230" s="29"/>
      <c r="BI230" s="29"/>
      <c r="BJ230" s="29"/>
      <c r="BK230" s="29"/>
      <c r="BL230" s="29"/>
      <c r="BM230" s="29"/>
      <c r="BN230" s="29"/>
      <c r="BO230" s="29"/>
      <c r="BP230" s="29"/>
      <c r="BQ230" s="29"/>
      <c r="BR230" s="29"/>
      <c r="BS230" s="29"/>
      <c r="BT230" s="29"/>
      <c r="BU230" s="29"/>
      <c r="BV230" s="29"/>
      <c r="BW230" s="29"/>
      <c r="BX230" s="29"/>
      <c r="BY230" s="29"/>
      <c r="BZ230" s="29"/>
      <c r="CA230" s="29"/>
      <c r="CB230" s="29"/>
      <c r="CC230" s="29"/>
      <c r="CD230" s="29"/>
      <c r="CE230" s="29"/>
      <c r="CF230" s="29"/>
      <c r="CG230" s="29"/>
      <c r="CH230" s="29"/>
      <c r="CI230" s="29"/>
      <c r="CJ230" s="29"/>
      <c r="CK230" s="29"/>
      <c r="CL230" s="29"/>
      <c r="CM230" s="29"/>
      <c r="CN230" s="29"/>
      <c r="CO230" s="29"/>
      <c r="CP230" s="29"/>
      <c r="CQ230" s="29"/>
      <c r="CR230" s="29"/>
      <c r="CS230" s="29"/>
      <c r="CT230" s="29"/>
      <c r="CU230" s="29"/>
      <c r="CV230" s="29"/>
      <c r="CW230" s="29"/>
      <c r="CX230" s="29"/>
      <c r="CY230" s="29"/>
      <c r="CZ230" s="29"/>
      <c r="DA230" s="29"/>
      <c r="DB230" s="29"/>
      <c r="DC230" s="29"/>
      <c r="DD230" s="29"/>
      <c r="DE230" s="29"/>
      <c r="DF230" s="29"/>
      <c r="DG230" s="29"/>
      <c r="DH230" s="29"/>
      <c r="DI230" s="29"/>
    </row>
    <row r="231" spans="1:113" x14ac:dyDescent="0.25">
      <c r="A231" s="48">
        <v>176</v>
      </c>
      <c r="B231" s="36" t="s">
        <v>2</v>
      </c>
      <c r="C231" s="36" t="s">
        <v>7</v>
      </c>
      <c r="D231" s="36">
        <v>0.1</v>
      </c>
      <c r="E231" s="29">
        <v>0.8</v>
      </c>
      <c r="F231" s="29">
        <v>0.35</v>
      </c>
      <c r="G231" s="44">
        <v>3.5999999999999997E-2</v>
      </c>
      <c r="H231" s="31">
        <v>1.63</v>
      </c>
      <c r="I231" s="36">
        <v>3</v>
      </c>
      <c r="J231" s="36">
        <v>2.25</v>
      </c>
      <c r="K231" s="36" t="s">
        <v>44</v>
      </c>
      <c r="L231" s="44">
        <v>7.4499999999999997E-2</v>
      </c>
      <c r="M231" s="44">
        <f t="shared" si="49"/>
        <v>0.10429999999999999</v>
      </c>
      <c r="N231" s="36">
        <v>2.91</v>
      </c>
      <c r="O231" s="36">
        <v>4.25</v>
      </c>
      <c r="P231" s="29">
        <f t="shared" si="57"/>
        <v>3.6956521739130439</v>
      </c>
      <c r="Q231" s="29">
        <f t="shared" si="50"/>
        <v>1.2695978186775734</v>
      </c>
      <c r="R231" s="29">
        <f t="shared" si="51"/>
        <v>1.7774369461486028</v>
      </c>
      <c r="S231" s="29">
        <f t="shared" si="52"/>
        <v>4.4405643441155505</v>
      </c>
      <c r="T231" s="29">
        <f t="shared" si="53"/>
        <v>6.4853602963886896</v>
      </c>
      <c r="U231" s="29">
        <f t="shared" si="54"/>
        <v>5.6394437359901666</v>
      </c>
      <c r="V231" s="29">
        <v>1.8</v>
      </c>
      <c r="W231" s="30">
        <v>4.37</v>
      </c>
      <c r="X231" s="41" t="s">
        <v>51</v>
      </c>
      <c r="Y231" s="59"/>
      <c r="Z231" s="59"/>
      <c r="AA231" s="59"/>
      <c r="AB231" s="59"/>
      <c r="AC231" s="59"/>
      <c r="AD231" s="65">
        <v>1.8</v>
      </c>
      <c r="AE231" s="65">
        <v>4.37</v>
      </c>
      <c r="AF231" s="65">
        <f t="shared" si="58"/>
        <v>2.2522244381866345</v>
      </c>
      <c r="AG231" s="29">
        <f t="shared" si="47"/>
        <v>2.1051449551221588</v>
      </c>
      <c r="AH231" s="29"/>
      <c r="AI231" s="29"/>
      <c r="AN231" s="31"/>
      <c r="AO231" s="31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  <c r="BC231" s="29"/>
      <c r="BD231" s="29"/>
      <c r="BE231" s="29"/>
      <c r="BG231" s="29"/>
      <c r="BH231" s="29"/>
      <c r="BI231" s="29"/>
      <c r="BJ231" s="29"/>
      <c r="BK231" s="29"/>
      <c r="BL231" s="29"/>
      <c r="BM231" s="29"/>
      <c r="BN231" s="29"/>
      <c r="BO231" s="29"/>
      <c r="BP231" s="29"/>
      <c r="BQ231" s="29"/>
      <c r="BR231" s="29"/>
      <c r="BS231" s="29"/>
      <c r="BT231" s="29"/>
      <c r="BU231" s="29"/>
      <c r="BV231" s="29"/>
      <c r="BW231" s="29"/>
      <c r="BX231" s="29"/>
      <c r="BY231" s="29"/>
      <c r="BZ231" s="29"/>
      <c r="CA231" s="29"/>
      <c r="CB231" s="29"/>
      <c r="CC231" s="29"/>
      <c r="CD231" s="29"/>
      <c r="CE231" s="29"/>
      <c r="CF231" s="29"/>
      <c r="CG231" s="29"/>
      <c r="CH231" s="29"/>
      <c r="CI231" s="29"/>
      <c r="CJ231" s="29"/>
      <c r="CK231" s="29"/>
      <c r="CL231" s="29"/>
      <c r="CM231" s="29"/>
      <c r="CN231" s="29"/>
      <c r="CO231" s="29"/>
      <c r="CP231" s="29"/>
      <c r="CQ231" s="29"/>
      <c r="CR231" s="29"/>
      <c r="CS231" s="29"/>
      <c r="CT231" s="29"/>
      <c r="CU231" s="29"/>
      <c r="CV231" s="29"/>
      <c r="CW231" s="29"/>
      <c r="CX231" s="29"/>
      <c r="CY231" s="29"/>
      <c r="CZ231" s="29"/>
      <c r="DA231" s="29"/>
      <c r="DB231" s="29"/>
      <c r="DC231" s="29"/>
      <c r="DD231" s="29"/>
      <c r="DE231" s="29"/>
      <c r="DF231" s="29"/>
      <c r="DG231" s="29"/>
      <c r="DH231" s="29"/>
      <c r="DI231" s="29"/>
    </row>
    <row r="232" spans="1:113" x14ac:dyDescent="0.25">
      <c r="A232" s="48">
        <v>177</v>
      </c>
      <c r="B232" s="36" t="s">
        <v>2</v>
      </c>
      <c r="C232" s="36" t="s">
        <v>7</v>
      </c>
      <c r="D232" s="36">
        <v>0.1</v>
      </c>
      <c r="E232" s="29">
        <v>0.8</v>
      </c>
      <c r="F232" s="29">
        <v>0.35</v>
      </c>
      <c r="G232" s="44">
        <v>3.5999999999999997E-2</v>
      </c>
      <c r="H232" s="31">
        <v>1.63</v>
      </c>
      <c r="I232" s="36">
        <v>3</v>
      </c>
      <c r="J232" s="36">
        <v>2.25</v>
      </c>
      <c r="K232" s="36" t="s">
        <v>44</v>
      </c>
      <c r="L232" s="44">
        <v>9.5500000000000002E-2</v>
      </c>
      <c r="M232" s="44">
        <f t="shared" si="49"/>
        <v>0.13369999999999999</v>
      </c>
      <c r="N232" s="36">
        <v>2.86</v>
      </c>
      <c r="O232" s="36">
        <v>4.25</v>
      </c>
      <c r="P232" s="29">
        <f t="shared" si="57"/>
        <v>3.6956521739130439</v>
      </c>
      <c r="Q232" s="29">
        <f t="shared" si="50"/>
        <v>1.6274710293115204</v>
      </c>
      <c r="R232" s="29">
        <f t="shared" si="51"/>
        <v>2.2784594410361283</v>
      </c>
      <c r="S232" s="29">
        <f t="shared" si="52"/>
        <v>3.8546740676698166</v>
      </c>
      <c r="T232" s="29">
        <f t="shared" si="53"/>
        <v>5.7280995760827693</v>
      </c>
      <c r="U232" s="29">
        <f t="shared" si="54"/>
        <v>4.9809561531154527</v>
      </c>
      <c r="V232" s="29">
        <v>12.07</v>
      </c>
      <c r="W232" s="30">
        <v>17.53</v>
      </c>
      <c r="X232" s="41" t="s">
        <v>51</v>
      </c>
      <c r="Y232" s="59"/>
      <c r="Z232" s="59"/>
      <c r="AA232" s="59"/>
      <c r="AB232" s="59"/>
      <c r="AC232" s="59"/>
      <c r="AD232" s="65">
        <v>12.07</v>
      </c>
      <c r="AE232" s="65">
        <v>17.53</v>
      </c>
      <c r="AF232" s="65">
        <f t="shared" si="58"/>
        <v>1.973203205881922</v>
      </c>
      <c r="AG232" s="29">
        <f t="shared" si="47"/>
        <v>2.0439440745721287</v>
      </c>
      <c r="AH232" s="29"/>
      <c r="AI232" s="29"/>
      <c r="AN232" s="31"/>
      <c r="AO232" s="31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  <c r="BC232" s="29"/>
      <c r="BD232" s="29"/>
      <c r="BE232" s="29"/>
      <c r="BG232" s="29"/>
      <c r="BH232" s="29"/>
      <c r="BI232" s="29"/>
      <c r="BJ232" s="29"/>
      <c r="BK232" s="29"/>
      <c r="BL232" s="29"/>
      <c r="BM232" s="29"/>
      <c r="BN232" s="29"/>
      <c r="BO232" s="29"/>
      <c r="BP232" s="29"/>
      <c r="BQ232" s="29"/>
      <c r="BR232" s="29"/>
      <c r="BS232" s="29"/>
      <c r="BT232" s="29"/>
      <c r="BU232" s="29"/>
      <c r="BV232" s="29"/>
      <c r="BW232" s="29"/>
      <c r="BX232" s="29"/>
      <c r="BY232" s="29"/>
      <c r="BZ232" s="29"/>
      <c r="CA232" s="29"/>
      <c r="CB232" s="29"/>
      <c r="CC232" s="29"/>
      <c r="CD232" s="29"/>
      <c r="CE232" s="29"/>
      <c r="CF232" s="29"/>
      <c r="CG232" s="29"/>
      <c r="CH232" s="29"/>
      <c r="CI232" s="29"/>
      <c r="CJ232" s="29"/>
      <c r="CK232" s="29"/>
      <c r="CL232" s="29"/>
      <c r="CM232" s="29"/>
      <c r="CN232" s="29"/>
      <c r="CO232" s="29"/>
      <c r="CP232" s="29"/>
      <c r="CQ232" s="29"/>
      <c r="CR232" s="29"/>
      <c r="CS232" s="29"/>
      <c r="CT232" s="29"/>
      <c r="CU232" s="29"/>
      <c r="CV232" s="29"/>
      <c r="CW232" s="29"/>
      <c r="CX232" s="29"/>
      <c r="CY232" s="29"/>
      <c r="CZ232" s="29"/>
      <c r="DA232" s="29"/>
      <c r="DB232" s="29"/>
      <c r="DC232" s="29"/>
      <c r="DD232" s="29"/>
      <c r="DE232" s="29"/>
      <c r="DF232" s="29"/>
      <c r="DG232" s="29"/>
      <c r="DH232" s="29"/>
      <c r="DI232" s="29"/>
    </row>
    <row r="233" spans="1:113" x14ac:dyDescent="0.25">
      <c r="A233" s="48">
        <v>178</v>
      </c>
      <c r="B233" s="36" t="s">
        <v>2</v>
      </c>
      <c r="C233" s="36" t="s">
        <v>7</v>
      </c>
      <c r="D233" s="36">
        <v>0.1</v>
      </c>
      <c r="E233" s="29">
        <v>0.8</v>
      </c>
      <c r="F233" s="29">
        <v>0.35</v>
      </c>
      <c r="G233" s="44">
        <v>3.5999999999999997E-2</v>
      </c>
      <c r="H233" s="31">
        <v>1.63</v>
      </c>
      <c r="I233" s="36">
        <v>3</v>
      </c>
      <c r="J233" s="36">
        <v>2.25</v>
      </c>
      <c r="K233" s="36" t="s">
        <v>44</v>
      </c>
      <c r="L233" s="44">
        <v>8.8599999999999998E-2</v>
      </c>
      <c r="M233" s="44">
        <f t="shared" si="49"/>
        <v>0.12403999999999998</v>
      </c>
      <c r="N233" s="36">
        <v>2.16</v>
      </c>
      <c r="O233" s="36">
        <v>3</v>
      </c>
      <c r="P233" s="29">
        <f t="shared" si="57"/>
        <v>2.6086956521739131</v>
      </c>
      <c r="Q233" s="29">
        <f t="shared" si="50"/>
        <v>1.5098841172460806</v>
      </c>
      <c r="R233" s="29">
        <f t="shared" si="51"/>
        <v>2.1138377641445127</v>
      </c>
      <c r="S233" s="29">
        <f t="shared" si="52"/>
        <v>3.0224575154058786</v>
      </c>
      <c r="T233" s="29">
        <f t="shared" si="53"/>
        <v>4.1978576602859423</v>
      </c>
      <c r="U233" s="29">
        <f t="shared" si="54"/>
        <v>3.6503110089442981</v>
      </c>
      <c r="V233" s="29">
        <v>6.83</v>
      </c>
      <c r="W233" s="30">
        <v>11.66</v>
      </c>
      <c r="X233" s="41" t="s">
        <v>51</v>
      </c>
      <c r="Y233" s="59"/>
      <c r="Z233" s="59"/>
      <c r="AA233" s="59"/>
      <c r="AB233" s="59"/>
      <c r="AC233" s="59"/>
      <c r="AD233" s="65">
        <v>6.83</v>
      </c>
      <c r="AE233" s="65">
        <v>11.66</v>
      </c>
      <c r="AF233" s="65">
        <f t="shared" si="58"/>
        <v>2.0514431016525196</v>
      </c>
      <c r="AG233" s="29">
        <f t="shared" si="47"/>
        <v>2.0573871931404901</v>
      </c>
      <c r="AH233" s="29"/>
      <c r="AI233" s="29"/>
      <c r="AN233" s="31"/>
      <c r="AO233" s="31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  <c r="BC233" s="29"/>
      <c r="BD233" s="29"/>
      <c r="BE233" s="29"/>
      <c r="BG233" s="29"/>
      <c r="BH233" s="29"/>
      <c r="BI233" s="29"/>
      <c r="BJ233" s="29"/>
      <c r="BK233" s="29"/>
      <c r="BL233" s="29"/>
      <c r="BM233" s="29"/>
      <c r="BN233" s="29"/>
      <c r="BO233" s="29"/>
      <c r="BP233" s="29"/>
      <c r="BQ233" s="29"/>
      <c r="BR233" s="29"/>
      <c r="BS233" s="29"/>
      <c r="BT233" s="29"/>
      <c r="BU233" s="29"/>
      <c r="BV233" s="29"/>
      <c r="BW233" s="29"/>
      <c r="BX233" s="29"/>
      <c r="BY233" s="29"/>
      <c r="BZ233" s="29"/>
      <c r="CA233" s="29"/>
      <c r="CB233" s="29"/>
      <c r="CC233" s="29"/>
      <c r="CD233" s="29"/>
      <c r="CE233" s="29"/>
      <c r="CF233" s="29"/>
      <c r="CG233" s="29"/>
      <c r="CH233" s="29"/>
      <c r="CI233" s="29"/>
      <c r="CJ233" s="29"/>
      <c r="CK233" s="29"/>
      <c r="CL233" s="29"/>
      <c r="CM233" s="29"/>
      <c r="CN233" s="29"/>
      <c r="CO233" s="29"/>
      <c r="CP233" s="29"/>
      <c r="CQ233" s="29"/>
      <c r="CR233" s="29"/>
      <c r="CS233" s="29"/>
      <c r="CT233" s="29"/>
      <c r="CU233" s="29"/>
      <c r="CV233" s="29"/>
      <c r="CW233" s="29"/>
      <c r="CX233" s="29"/>
      <c r="CY233" s="29"/>
      <c r="CZ233" s="29"/>
      <c r="DA233" s="29"/>
      <c r="DB233" s="29"/>
      <c r="DC233" s="29"/>
      <c r="DD233" s="29"/>
      <c r="DE233" s="29"/>
      <c r="DF233" s="29"/>
      <c r="DG233" s="29"/>
      <c r="DH233" s="29"/>
      <c r="DI233" s="29"/>
    </row>
    <row r="234" spans="1:113" x14ac:dyDescent="0.25">
      <c r="A234" s="48">
        <v>179</v>
      </c>
      <c r="B234" s="36" t="s">
        <v>2</v>
      </c>
      <c r="C234" s="36" t="s">
        <v>7</v>
      </c>
      <c r="D234" s="36">
        <v>0.1</v>
      </c>
      <c r="E234" s="29">
        <v>0.8</v>
      </c>
      <c r="F234" s="29">
        <v>0.35</v>
      </c>
      <c r="G234" s="44">
        <v>3.5999999999999997E-2</v>
      </c>
      <c r="H234" s="31">
        <v>1.63</v>
      </c>
      <c r="I234" s="36">
        <v>3</v>
      </c>
      <c r="J234" s="36">
        <v>2.25</v>
      </c>
      <c r="K234" s="36" t="s">
        <v>44</v>
      </c>
      <c r="L234" s="44">
        <v>5.8900000000000001E-2</v>
      </c>
      <c r="M234" s="44">
        <f t="shared" si="49"/>
        <v>8.2459999999999992E-2</v>
      </c>
      <c r="N234" s="36">
        <v>2.16</v>
      </c>
      <c r="O234" s="36">
        <v>3.28</v>
      </c>
      <c r="P234" s="29">
        <f t="shared" si="57"/>
        <v>2.8521739130434782</v>
      </c>
      <c r="Q234" s="29">
        <f t="shared" si="50"/>
        <v>1.0037491479209273</v>
      </c>
      <c r="R234" s="29">
        <f t="shared" si="51"/>
        <v>1.4052488070892981</v>
      </c>
      <c r="S234" s="29">
        <f t="shared" si="52"/>
        <v>3.7069729634856645</v>
      </c>
      <c r="T234" s="29">
        <f t="shared" si="53"/>
        <v>5.6291070927004521</v>
      </c>
      <c r="U234" s="29">
        <f t="shared" si="54"/>
        <v>4.8948757327830021</v>
      </c>
      <c r="V234" s="29">
        <v>1.1299999999999999</v>
      </c>
      <c r="W234" s="30">
        <v>1.87</v>
      </c>
      <c r="X234" s="41" t="s">
        <v>51</v>
      </c>
      <c r="Y234" s="59"/>
      <c r="Z234" s="59"/>
      <c r="AA234" s="59"/>
      <c r="AB234" s="59"/>
      <c r="AC234" s="59"/>
      <c r="AD234" s="65">
        <v>1.1299999999999999</v>
      </c>
      <c r="AE234" s="65">
        <v>1.87</v>
      </c>
      <c r="AF234" s="65">
        <f t="shared" si="58"/>
        <v>1.9543822106918944</v>
      </c>
      <c r="AG234" s="29">
        <f t="shared" si="47"/>
        <v>1.9722819210879339</v>
      </c>
      <c r="AH234" s="29"/>
      <c r="AI234" s="29"/>
      <c r="AN234" s="31"/>
      <c r="AO234" s="31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/>
      <c r="BE234" s="29"/>
      <c r="BG234" s="29"/>
      <c r="BH234" s="29"/>
      <c r="BI234" s="29"/>
      <c r="BJ234" s="29"/>
      <c r="BK234" s="29"/>
      <c r="BL234" s="29"/>
      <c r="BM234" s="29"/>
      <c r="BN234" s="29"/>
      <c r="BO234" s="29"/>
      <c r="BP234" s="29"/>
      <c r="BQ234" s="29"/>
      <c r="BR234" s="29"/>
      <c r="BS234" s="29"/>
      <c r="BT234" s="29"/>
      <c r="BU234" s="29"/>
      <c r="BV234" s="29"/>
      <c r="BW234" s="29"/>
      <c r="BX234" s="29"/>
      <c r="BY234" s="29"/>
      <c r="BZ234" s="29"/>
      <c r="CA234" s="29"/>
      <c r="CB234" s="29"/>
      <c r="CC234" s="29"/>
      <c r="CD234" s="29"/>
      <c r="CE234" s="29"/>
      <c r="CF234" s="29"/>
      <c r="CG234" s="29"/>
      <c r="CH234" s="29"/>
      <c r="CI234" s="29"/>
      <c r="CJ234" s="29"/>
      <c r="CK234" s="29"/>
      <c r="CL234" s="29"/>
      <c r="CM234" s="29"/>
      <c r="CN234" s="29"/>
      <c r="CO234" s="29"/>
      <c r="CP234" s="29"/>
      <c r="CQ234" s="29"/>
      <c r="CR234" s="29"/>
      <c r="CS234" s="29"/>
      <c r="CT234" s="29"/>
      <c r="CU234" s="29"/>
      <c r="CV234" s="29"/>
      <c r="CW234" s="29"/>
      <c r="CX234" s="29"/>
      <c r="CY234" s="29"/>
      <c r="CZ234" s="29"/>
      <c r="DA234" s="29"/>
      <c r="DB234" s="29"/>
      <c r="DC234" s="29"/>
      <c r="DD234" s="29"/>
      <c r="DE234" s="29"/>
      <c r="DF234" s="29"/>
      <c r="DG234" s="29"/>
      <c r="DH234" s="29"/>
      <c r="DI234" s="29"/>
    </row>
    <row r="235" spans="1:113" x14ac:dyDescent="0.25">
      <c r="A235" s="48">
        <v>180</v>
      </c>
      <c r="B235" s="36" t="s">
        <v>2</v>
      </c>
      <c r="C235" s="36" t="s">
        <v>7</v>
      </c>
      <c r="D235" s="36">
        <v>0.1</v>
      </c>
      <c r="E235" s="29">
        <v>0.8</v>
      </c>
      <c r="F235" s="29">
        <v>0.35</v>
      </c>
      <c r="G235" s="44">
        <v>3.5999999999999997E-2</v>
      </c>
      <c r="H235" s="31">
        <v>1.63</v>
      </c>
      <c r="I235" s="36">
        <v>3</v>
      </c>
      <c r="J235" s="36">
        <v>2.25</v>
      </c>
      <c r="K235" s="36" t="s">
        <v>44</v>
      </c>
      <c r="L235" s="44">
        <v>7.46E-2</v>
      </c>
      <c r="M235" s="44">
        <f t="shared" si="49"/>
        <v>0.10443999999999999</v>
      </c>
      <c r="N235" s="36">
        <v>2.17</v>
      </c>
      <c r="O235" s="36">
        <v>3.23</v>
      </c>
      <c r="P235" s="29">
        <f t="shared" si="57"/>
        <v>2.8086956521739133</v>
      </c>
      <c r="Q235" s="29">
        <f t="shared" si="50"/>
        <v>1.2713019768234495</v>
      </c>
      <c r="R235" s="29">
        <f t="shared" si="51"/>
        <v>1.7798227675528291</v>
      </c>
      <c r="S235" s="29">
        <f t="shared" si="52"/>
        <v>3.30912852211994</v>
      </c>
      <c r="T235" s="29">
        <f t="shared" si="53"/>
        <v>4.9255691826946579</v>
      </c>
      <c r="U235" s="29">
        <f t="shared" si="54"/>
        <v>4.2831036371257891</v>
      </c>
      <c r="V235" s="29">
        <v>4.38</v>
      </c>
      <c r="W235" s="30">
        <v>7.24</v>
      </c>
      <c r="X235" s="41" t="s">
        <v>51</v>
      </c>
      <c r="Y235" s="59"/>
      <c r="Z235" s="59"/>
      <c r="AA235" s="59"/>
      <c r="AB235" s="59"/>
      <c r="AC235" s="59"/>
      <c r="AD235" s="65">
        <v>4.38</v>
      </c>
      <c r="AE235" s="65">
        <v>7.24</v>
      </c>
      <c r="AF235" s="65">
        <f t="shared" si="58"/>
        <v>1.8877909518845764</v>
      </c>
      <c r="AG235" s="29">
        <f t="shared" si="47"/>
        <v>1.9055183464112548</v>
      </c>
      <c r="AH235" s="29"/>
      <c r="AI235" s="29"/>
      <c r="AN235" s="31"/>
      <c r="AO235" s="31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  <c r="BA235" s="29"/>
      <c r="BB235" s="29"/>
      <c r="BC235" s="29"/>
      <c r="BD235" s="29"/>
      <c r="BE235" s="29"/>
      <c r="BG235" s="29"/>
      <c r="BH235" s="29"/>
      <c r="BI235" s="29"/>
      <c r="BJ235" s="29"/>
      <c r="BK235" s="29"/>
      <c r="BL235" s="29"/>
      <c r="BM235" s="29"/>
      <c r="BN235" s="29"/>
      <c r="BO235" s="29"/>
      <c r="BP235" s="29"/>
      <c r="BQ235" s="29"/>
      <c r="BR235" s="29"/>
      <c r="BS235" s="29"/>
      <c r="BT235" s="29"/>
      <c r="BU235" s="29"/>
      <c r="BV235" s="29"/>
      <c r="BW235" s="29"/>
      <c r="BX235" s="29"/>
      <c r="BY235" s="29"/>
      <c r="BZ235" s="29"/>
      <c r="CA235" s="29"/>
      <c r="CB235" s="29"/>
      <c r="CC235" s="29"/>
      <c r="CD235" s="29"/>
      <c r="CE235" s="29"/>
      <c r="CF235" s="29"/>
      <c r="CG235" s="29"/>
      <c r="CH235" s="29"/>
      <c r="CI235" s="29"/>
      <c r="CJ235" s="29"/>
      <c r="CK235" s="29"/>
      <c r="CL235" s="29"/>
      <c r="CM235" s="29"/>
      <c r="CN235" s="29"/>
      <c r="CO235" s="29"/>
      <c r="CP235" s="29"/>
      <c r="CQ235" s="29"/>
      <c r="CR235" s="29"/>
      <c r="CS235" s="29"/>
      <c r="CT235" s="29"/>
      <c r="CU235" s="29"/>
      <c r="CV235" s="29"/>
      <c r="CW235" s="29"/>
      <c r="CX235" s="29"/>
      <c r="CY235" s="29"/>
      <c r="CZ235" s="29"/>
      <c r="DA235" s="29"/>
      <c r="DB235" s="29"/>
      <c r="DC235" s="29"/>
      <c r="DD235" s="29"/>
      <c r="DE235" s="29"/>
      <c r="DF235" s="29"/>
      <c r="DG235" s="29"/>
      <c r="DH235" s="29"/>
      <c r="DI235" s="29"/>
    </row>
    <row r="236" spans="1:113" x14ac:dyDescent="0.25">
      <c r="A236" s="48">
        <v>181</v>
      </c>
      <c r="B236" s="36" t="s">
        <v>2</v>
      </c>
      <c r="C236" s="36" t="s">
        <v>7</v>
      </c>
      <c r="D236" s="36">
        <v>0.1</v>
      </c>
      <c r="E236" s="29">
        <v>0.8</v>
      </c>
      <c r="F236" s="29">
        <v>0.35</v>
      </c>
      <c r="G236" s="44">
        <v>3.5999999999999997E-2</v>
      </c>
      <c r="H236" s="31">
        <v>1.63</v>
      </c>
      <c r="I236" s="36">
        <v>3</v>
      </c>
      <c r="J236" s="36">
        <v>2.25</v>
      </c>
      <c r="K236" s="36" t="s">
        <v>44</v>
      </c>
      <c r="L236" s="44">
        <v>0.10150000000000001</v>
      </c>
      <c r="M236" s="44">
        <f t="shared" si="49"/>
        <v>0.1421</v>
      </c>
      <c r="N236" s="36">
        <v>2.16</v>
      </c>
      <c r="O236" s="36">
        <v>3.23</v>
      </c>
      <c r="P236" s="29">
        <f t="shared" si="57"/>
        <v>2.8086956521739133</v>
      </c>
      <c r="Q236" s="29">
        <f t="shared" si="50"/>
        <v>1.7297205180640769</v>
      </c>
      <c r="R236" s="29">
        <f t="shared" si="51"/>
        <v>2.4216087252897074</v>
      </c>
      <c r="S236" s="29">
        <f t="shared" si="52"/>
        <v>2.8238657424120812</v>
      </c>
      <c r="T236" s="29">
        <f t="shared" si="53"/>
        <v>4.2227251611069541</v>
      </c>
      <c r="U236" s="29">
        <f t="shared" si="54"/>
        <v>3.6719349227016997</v>
      </c>
      <c r="V236" s="29">
        <v>10.65</v>
      </c>
      <c r="W236" s="30">
        <v>19.850000000000001</v>
      </c>
      <c r="X236" s="41" t="s">
        <v>51</v>
      </c>
      <c r="Y236" s="59"/>
      <c r="Z236" s="59"/>
      <c r="AA236" s="59"/>
      <c r="AB236" s="59"/>
      <c r="AC236" s="59"/>
      <c r="AD236" s="65">
        <v>10.65</v>
      </c>
      <c r="AE236" s="65"/>
      <c r="AF236" s="65">
        <f t="shared" si="58"/>
        <v>2.1503344639621105</v>
      </c>
      <c r="AG236" s="29"/>
      <c r="AH236" s="29"/>
      <c r="AI236" s="29"/>
      <c r="AN236" s="31"/>
      <c r="AO236" s="31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  <c r="BA236" s="29"/>
      <c r="BB236" s="29"/>
      <c r="BC236" s="29"/>
      <c r="BD236" s="29"/>
      <c r="BE236" s="29"/>
      <c r="BG236" s="29"/>
      <c r="BH236" s="29"/>
      <c r="BI236" s="29"/>
      <c r="BJ236" s="29"/>
      <c r="BK236" s="29"/>
      <c r="BL236" s="29"/>
      <c r="BM236" s="29"/>
      <c r="BN236" s="29"/>
      <c r="BO236" s="29"/>
      <c r="BP236" s="29"/>
      <c r="BQ236" s="29"/>
      <c r="BR236" s="29"/>
      <c r="BS236" s="29"/>
      <c r="BT236" s="29"/>
      <c r="BU236" s="29"/>
      <c r="BV236" s="29"/>
      <c r="BW236" s="29"/>
      <c r="BX236" s="29"/>
      <c r="BY236" s="29"/>
      <c r="BZ236" s="29"/>
      <c r="CA236" s="29"/>
      <c r="CB236" s="29"/>
      <c r="CC236" s="29"/>
      <c r="CD236" s="29"/>
      <c r="CE236" s="29"/>
      <c r="CF236" s="29"/>
      <c r="CG236" s="29"/>
      <c r="CH236" s="29"/>
      <c r="CI236" s="29"/>
      <c r="CJ236" s="29"/>
      <c r="CK236" s="29"/>
      <c r="CL236" s="29"/>
      <c r="CM236" s="29"/>
      <c r="CN236" s="29"/>
      <c r="CO236" s="29"/>
      <c r="CP236" s="29"/>
      <c r="CQ236" s="29"/>
      <c r="CR236" s="29"/>
      <c r="CS236" s="29"/>
      <c r="CT236" s="29"/>
      <c r="CU236" s="29"/>
      <c r="CV236" s="29"/>
      <c r="CW236" s="29"/>
      <c r="CX236" s="29"/>
      <c r="CY236" s="29"/>
      <c r="CZ236" s="29"/>
      <c r="DA236" s="29"/>
      <c r="DB236" s="29"/>
      <c r="DC236" s="29"/>
      <c r="DD236" s="29"/>
      <c r="DE236" s="29"/>
      <c r="DF236" s="29"/>
      <c r="DG236" s="29"/>
      <c r="DH236" s="29"/>
      <c r="DI236" s="29"/>
    </row>
    <row r="237" spans="1:113" x14ac:dyDescent="0.25">
      <c r="A237" s="48">
        <v>182</v>
      </c>
      <c r="B237" s="36" t="s">
        <v>2</v>
      </c>
      <c r="C237" s="36" t="s">
        <v>7</v>
      </c>
      <c r="D237" s="36">
        <v>0.1</v>
      </c>
      <c r="E237" s="29">
        <v>0.8</v>
      </c>
      <c r="F237" s="29">
        <v>0.35</v>
      </c>
      <c r="G237" s="44">
        <v>3.5999999999999997E-2</v>
      </c>
      <c r="H237" s="31">
        <v>1.63</v>
      </c>
      <c r="I237" s="36">
        <v>3</v>
      </c>
      <c r="J237" s="36">
        <v>2.25</v>
      </c>
      <c r="K237" s="36" t="s">
        <v>44</v>
      </c>
      <c r="L237" s="44">
        <v>0.11169999999999999</v>
      </c>
      <c r="M237" s="44">
        <f t="shared" si="49"/>
        <v>0.15637999999999999</v>
      </c>
      <c r="N237" s="36">
        <v>2.16</v>
      </c>
      <c r="O237" s="36">
        <v>3.17</v>
      </c>
      <c r="P237" s="29">
        <f t="shared" si="57"/>
        <v>2.7565217391304349</v>
      </c>
      <c r="Q237" s="29">
        <f t="shared" si="50"/>
        <v>1.9035446489434222</v>
      </c>
      <c r="R237" s="29">
        <f t="shared" si="51"/>
        <v>2.6649625085207909</v>
      </c>
      <c r="S237" s="29">
        <f t="shared" si="52"/>
        <v>2.6918476674838572</v>
      </c>
      <c r="T237" s="29">
        <f t="shared" si="53"/>
        <v>3.9505356971869574</v>
      </c>
      <c r="U237" s="29">
        <f t="shared" si="54"/>
        <v>3.4352484323364845</v>
      </c>
      <c r="V237" s="29">
        <v>15.2</v>
      </c>
      <c r="W237" s="30">
        <v>-1</v>
      </c>
      <c r="X237" s="41" t="s">
        <v>51</v>
      </c>
      <c r="Y237" s="59"/>
      <c r="Z237" s="59"/>
      <c r="AA237" s="59"/>
      <c r="AB237" s="59"/>
      <c r="AC237" s="59"/>
      <c r="AD237" s="65">
        <v>15.2</v>
      </c>
      <c r="AE237" s="65"/>
      <c r="AF237" s="65">
        <f t="shared" si="58"/>
        <v>2.2039125113942846</v>
      </c>
      <c r="AG237" s="29"/>
      <c r="AH237" s="29"/>
      <c r="AI237" s="29"/>
      <c r="AN237" s="31"/>
      <c r="AO237" s="31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  <c r="BA237" s="29"/>
      <c r="BB237" s="29"/>
      <c r="BC237" s="29"/>
      <c r="BD237" s="29"/>
      <c r="BE237" s="29"/>
      <c r="BG237" s="29"/>
      <c r="BH237" s="29"/>
      <c r="BI237" s="29"/>
      <c r="BJ237" s="29"/>
      <c r="BK237" s="29"/>
      <c r="BL237" s="29"/>
      <c r="BM237" s="29"/>
      <c r="BN237" s="29"/>
      <c r="BO237" s="29"/>
      <c r="BP237" s="29"/>
      <c r="BQ237" s="29"/>
      <c r="BR237" s="29"/>
      <c r="BS237" s="29"/>
      <c r="BT237" s="29"/>
      <c r="BU237" s="29"/>
      <c r="BV237" s="29"/>
      <c r="BW237" s="29"/>
      <c r="BX237" s="29"/>
      <c r="BY237" s="29"/>
      <c r="BZ237" s="29"/>
      <c r="CA237" s="29"/>
      <c r="CB237" s="29"/>
      <c r="CC237" s="29"/>
      <c r="CD237" s="29"/>
      <c r="CE237" s="29"/>
      <c r="CF237" s="29"/>
      <c r="CG237" s="29"/>
      <c r="CH237" s="29"/>
      <c r="CI237" s="29"/>
      <c r="CJ237" s="29"/>
      <c r="CK237" s="29"/>
      <c r="CL237" s="29"/>
      <c r="CM237" s="29"/>
      <c r="CN237" s="29"/>
      <c r="CO237" s="29"/>
      <c r="CP237" s="29"/>
      <c r="CQ237" s="29"/>
      <c r="CR237" s="29"/>
      <c r="CS237" s="29"/>
      <c r="CT237" s="29"/>
      <c r="CU237" s="29"/>
      <c r="CV237" s="29"/>
      <c r="CW237" s="29"/>
      <c r="CX237" s="29"/>
      <c r="CY237" s="29"/>
      <c r="CZ237" s="29"/>
      <c r="DA237" s="29"/>
      <c r="DB237" s="29"/>
      <c r="DC237" s="29"/>
      <c r="DD237" s="29"/>
      <c r="DE237" s="29"/>
      <c r="DF237" s="29"/>
      <c r="DG237" s="29"/>
      <c r="DH237" s="29"/>
      <c r="DI237" s="29"/>
    </row>
    <row r="238" spans="1:113" x14ac:dyDescent="0.25">
      <c r="A238" s="48">
        <v>183</v>
      </c>
      <c r="B238" s="36" t="s">
        <v>2</v>
      </c>
      <c r="C238" s="36" t="s">
        <v>7</v>
      </c>
      <c r="D238" s="36">
        <v>0.1</v>
      </c>
      <c r="E238" s="29">
        <v>0.8</v>
      </c>
      <c r="F238" s="29">
        <v>0.35</v>
      </c>
      <c r="G238" s="44">
        <v>3.5999999999999997E-2</v>
      </c>
      <c r="H238" s="31">
        <v>1.63</v>
      </c>
      <c r="I238" s="36">
        <v>3</v>
      </c>
      <c r="J238" s="36">
        <v>2.25</v>
      </c>
      <c r="K238" s="36" t="s">
        <v>45</v>
      </c>
      <c r="L238" s="44">
        <v>7.9899999999999999E-2</v>
      </c>
      <c r="M238" s="44">
        <f t="shared" si="49"/>
        <v>0.11185999999999999</v>
      </c>
      <c r="N238" s="36">
        <v>3.06</v>
      </c>
      <c r="O238" s="36">
        <v>3.23</v>
      </c>
      <c r="P238" s="29">
        <f>O238/1</f>
        <v>3.23</v>
      </c>
      <c r="Q238" s="29">
        <f t="shared" si="50"/>
        <v>1.3616223585548741</v>
      </c>
      <c r="R238" s="29">
        <f t="shared" si="51"/>
        <v>1.9062713019768236</v>
      </c>
      <c r="S238" s="29">
        <f t="shared" si="52"/>
        <v>4.5089077673019231</v>
      </c>
      <c r="T238" s="29">
        <f t="shared" si="53"/>
        <v>4.7594026432631411</v>
      </c>
      <c r="U238" s="29">
        <f t="shared" si="54"/>
        <v>4.7594026432631411</v>
      </c>
      <c r="V238" s="29">
        <v>6.11</v>
      </c>
      <c r="W238" s="30">
        <v>11.72</v>
      </c>
      <c r="X238" s="41" t="s">
        <v>50</v>
      </c>
      <c r="Y238" s="59"/>
      <c r="Z238" s="59"/>
      <c r="AA238" s="59"/>
      <c r="AB238" s="59"/>
      <c r="AC238" s="59"/>
      <c r="AD238" s="65">
        <v>6.11</v>
      </c>
      <c r="AE238" s="65">
        <v>11.72</v>
      </c>
      <c r="AF238" s="65">
        <f t="shared" si="58"/>
        <v>1.8916833097359651</v>
      </c>
      <c r="AG238" s="29">
        <f t="shared" si="47"/>
        <v>1.8534602536460414</v>
      </c>
      <c r="AH238" s="29"/>
      <c r="AI238" s="29"/>
      <c r="AN238" s="31"/>
      <c r="AO238" s="31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  <c r="BA238" s="29"/>
      <c r="BB238" s="29"/>
      <c r="BC238" s="29"/>
      <c r="BD238" s="29"/>
      <c r="BE238" s="29"/>
      <c r="BG238" s="29"/>
      <c r="BH238" s="29"/>
      <c r="BI238" s="29"/>
      <c r="BJ238" s="29"/>
      <c r="BK238" s="29"/>
      <c r="BL238" s="29"/>
      <c r="BM238" s="29"/>
      <c r="BN238" s="29"/>
      <c r="BO238" s="29"/>
      <c r="BP238" s="29"/>
      <c r="BQ238" s="29"/>
      <c r="BR238" s="29"/>
      <c r="BS238" s="29"/>
      <c r="BT238" s="29"/>
      <c r="BU238" s="29"/>
      <c r="BV238" s="29"/>
      <c r="BW238" s="29"/>
      <c r="BX238" s="29"/>
      <c r="BY238" s="29"/>
      <c r="BZ238" s="29"/>
      <c r="CA238" s="29"/>
      <c r="CB238" s="29"/>
      <c r="CC238" s="29"/>
      <c r="CD238" s="29"/>
      <c r="CE238" s="29"/>
      <c r="CF238" s="29"/>
      <c r="CG238" s="29"/>
      <c r="CH238" s="29"/>
      <c r="CI238" s="29"/>
      <c r="CJ238" s="29"/>
      <c r="CK238" s="29"/>
      <c r="CL238" s="29"/>
      <c r="CM238" s="29"/>
      <c r="CN238" s="29"/>
      <c r="CO238" s="29"/>
      <c r="CP238" s="29"/>
      <c r="CQ238" s="29"/>
      <c r="CR238" s="29"/>
      <c r="CS238" s="29"/>
      <c r="CT238" s="29"/>
      <c r="CU238" s="29"/>
      <c r="CV238" s="29"/>
      <c r="CW238" s="29"/>
      <c r="CX238" s="29"/>
      <c r="CY238" s="29"/>
      <c r="CZ238" s="29"/>
      <c r="DA238" s="29"/>
      <c r="DB238" s="29"/>
      <c r="DC238" s="29"/>
      <c r="DD238" s="29"/>
      <c r="DE238" s="29"/>
      <c r="DF238" s="29"/>
      <c r="DG238" s="29"/>
      <c r="DH238" s="29"/>
      <c r="DI238" s="29"/>
    </row>
    <row r="239" spans="1:113" x14ac:dyDescent="0.25">
      <c r="A239" s="48">
        <v>184</v>
      </c>
      <c r="B239" s="36" t="s">
        <v>2</v>
      </c>
      <c r="C239" s="36" t="s">
        <v>7</v>
      </c>
      <c r="D239" s="36">
        <v>0.1</v>
      </c>
      <c r="E239" s="29">
        <v>0.8</v>
      </c>
      <c r="F239" s="29">
        <v>0.35</v>
      </c>
      <c r="G239" s="44">
        <v>3.5999999999999997E-2</v>
      </c>
      <c r="H239" s="31">
        <v>1.63</v>
      </c>
      <c r="I239" s="36">
        <v>3</v>
      </c>
      <c r="J239" s="36">
        <v>2.25</v>
      </c>
      <c r="K239" s="36" t="s">
        <v>45</v>
      </c>
      <c r="L239" s="44">
        <v>5.9299999999999999E-2</v>
      </c>
      <c r="M239" s="44">
        <f t="shared" si="49"/>
        <v>8.3019999999999997E-2</v>
      </c>
      <c r="N239" s="36">
        <v>3.1</v>
      </c>
      <c r="O239" s="36">
        <v>3.23</v>
      </c>
      <c r="P239" s="29">
        <f t="shared" ref="P239:P241" si="59">O239/1</f>
        <v>3.23</v>
      </c>
      <c r="Q239" s="29">
        <f t="shared" si="50"/>
        <v>1.010565780504431</v>
      </c>
      <c r="R239" s="29">
        <f t="shared" si="51"/>
        <v>1.4147920927062034</v>
      </c>
      <c r="S239" s="29">
        <f t="shared" si="52"/>
        <v>5.3022190037885553</v>
      </c>
      <c r="T239" s="29">
        <f t="shared" si="53"/>
        <v>5.5245701233022686</v>
      </c>
      <c r="U239" s="29">
        <f t="shared" si="54"/>
        <v>5.5245701233022686</v>
      </c>
      <c r="V239" s="29">
        <v>0.97</v>
      </c>
      <c r="W239" s="30">
        <v>1.66</v>
      </c>
      <c r="X239" s="41" t="s">
        <v>50</v>
      </c>
      <c r="Y239" s="59"/>
      <c r="Z239" s="59"/>
      <c r="AA239" s="59"/>
      <c r="AB239" s="59"/>
      <c r="AC239" s="59"/>
      <c r="AD239" s="65"/>
      <c r="AE239" s="65">
        <v>1.66</v>
      </c>
      <c r="AF239" s="65"/>
      <c r="AG239" s="29">
        <f t="shared" si="47"/>
        <v>2.033551128231875</v>
      </c>
      <c r="AH239" s="29"/>
      <c r="AI239" s="29"/>
      <c r="AN239" s="31"/>
      <c r="AO239" s="31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/>
      <c r="BE239" s="29"/>
      <c r="BG239" s="29"/>
      <c r="BH239" s="29"/>
      <c r="BI239" s="29"/>
      <c r="BJ239" s="29"/>
      <c r="BK239" s="29"/>
      <c r="BL239" s="29"/>
      <c r="BM239" s="29"/>
      <c r="BN239" s="29"/>
      <c r="BO239" s="29"/>
      <c r="BP239" s="29"/>
      <c r="BQ239" s="29"/>
      <c r="BR239" s="29"/>
      <c r="BS239" s="29"/>
      <c r="BT239" s="29"/>
      <c r="BU239" s="29"/>
      <c r="BV239" s="29"/>
      <c r="BW239" s="29"/>
      <c r="BX239" s="29"/>
      <c r="BY239" s="29"/>
      <c r="BZ239" s="29"/>
      <c r="CA239" s="29"/>
      <c r="CB239" s="29"/>
      <c r="CC239" s="29"/>
      <c r="CD239" s="29"/>
      <c r="CE239" s="29"/>
      <c r="CF239" s="29"/>
      <c r="CG239" s="29"/>
      <c r="CH239" s="29"/>
      <c r="CI239" s="29"/>
      <c r="CJ239" s="29"/>
      <c r="CK239" s="29"/>
      <c r="CL239" s="29"/>
      <c r="CM239" s="29"/>
      <c r="CN239" s="29"/>
      <c r="CO239" s="29"/>
      <c r="CP239" s="29"/>
      <c r="CQ239" s="29"/>
      <c r="CR239" s="29"/>
      <c r="CS239" s="29"/>
      <c r="CT239" s="29"/>
      <c r="CU239" s="29"/>
      <c r="CV239" s="29"/>
      <c r="CW239" s="29"/>
      <c r="CX239" s="29"/>
      <c r="CY239" s="29"/>
      <c r="CZ239" s="29"/>
      <c r="DA239" s="29"/>
      <c r="DB239" s="29"/>
      <c r="DC239" s="29"/>
      <c r="DD239" s="29"/>
      <c r="DE239" s="29"/>
      <c r="DF239" s="29"/>
      <c r="DG239" s="29"/>
      <c r="DH239" s="29"/>
      <c r="DI239" s="29"/>
    </row>
    <row r="240" spans="1:113" x14ac:dyDescent="0.25">
      <c r="A240" s="48">
        <v>185</v>
      </c>
      <c r="B240" s="36" t="s">
        <v>2</v>
      </c>
      <c r="C240" s="36" t="s">
        <v>7</v>
      </c>
      <c r="D240" s="36">
        <v>0.1</v>
      </c>
      <c r="E240" s="29">
        <v>0.8</v>
      </c>
      <c r="F240" s="29">
        <v>0.35</v>
      </c>
      <c r="G240" s="44">
        <v>3.5999999999999997E-2</v>
      </c>
      <c r="H240" s="31">
        <v>1.63</v>
      </c>
      <c r="I240" s="36">
        <v>3</v>
      </c>
      <c r="J240" s="36">
        <v>2.25</v>
      </c>
      <c r="K240" s="36" t="s">
        <v>45</v>
      </c>
      <c r="L240" s="44">
        <v>6.9599999999999995E-2</v>
      </c>
      <c r="M240" s="44">
        <f t="shared" si="49"/>
        <v>9.7439999999999985E-2</v>
      </c>
      <c r="N240" s="36">
        <v>3.09</v>
      </c>
      <c r="O240" s="36">
        <v>3.23</v>
      </c>
      <c r="P240" s="29">
        <f t="shared" si="59"/>
        <v>3.23</v>
      </c>
      <c r="Q240" s="29">
        <f t="shared" si="50"/>
        <v>1.1860940695296525</v>
      </c>
      <c r="R240" s="29">
        <f t="shared" si="51"/>
        <v>1.6605316973415134</v>
      </c>
      <c r="S240" s="29">
        <f t="shared" si="52"/>
        <v>4.8783973871030026</v>
      </c>
      <c r="T240" s="29">
        <f t="shared" si="53"/>
        <v>5.099425100434531</v>
      </c>
      <c r="U240" s="29">
        <f t="shared" si="54"/>
        <v>5.099425100434531</v>
      </c>
      <c r="V240" s="29">
        <v>2.65</v>
      </c>
      <c r="W240" s="30">
        <v>4.37</v>
      </c>
      <c r="X240" s="41" t="s">
        <v>50</v>
      </c>
      <c r="Y240" s="59"/>
      <c r="Z240" s="59"/>
      <c r="AA240" s="59"/>
      <c r="AB240" s="59"/>
      <c r="AC240" s="59"/>
      <c r="AD240" s="65">
        <v>2.65</v>
      </c>
      <c r="AE240" s="65">
        <v>4.37</v>
      </c>
      <c r="AF240" s="65">
        <f>Q240/(AD240/1000^0.5)^0.2</f>
        <v>1.9474663381456745</v>
      </c>
      <c r="AG240" s="29">
        <f t="shared" si="47"/>
        <v>1.9666857567315741</v>
      </c>
      <c r="AH240" s="29"/>
      <c r="AI240" s="29"/>
      <c r="AN240" s="31"/>
      <c r="AO240" s="31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  <c r="BA240" s="29"/>
      <c r="BB240" s="29"/>
      <c r="BC240" s="29"/>
      <c r="BD240" s="29"/>
      <c r="BE240" s="29"/>
      <c r="BG240" s="29"/>
      <c r="BH240" s="29"/>
      <c r="BI240" s="29"/>
      <c r="BJ240" s="29"/>
      <c r="BK240" s="29"/>
      <c r="BL240" s="29"/>
      <c r="BM240" s="29"/>
      <c r="BN240" s="29"/>
      <c r="BO240" s="29"/>
      <c r="BP240" s="29"/>
      <c r="BQ240" s="29"/>
      <c r="BR240" s="29"/>
      <c r="BS240" s="29"/>
      <c r="BT240" s="29"/>
      <c r="BU240" s="29"/>
      <c r="BV240" s="29"/>
      <c r="BW240" s="29"/>
      <c r="BX240" s="29"/>
      <c r="BY240" s="29"/>
      <c r="BZ240" s="29"/>
      <c r="CA240" s="29"/>
      <c r="CB240" s="29"/>
      <c r="CC240" s="29"/>
      <c r="CD240" s="29"/>
      <c r="CE240" s="29"/>
      <c r="CF240" s="29"/>
      <c r="CG240" s="29"/>
      <c r="CH240" s="29"/>
      <c r="CI240" s="29"/>
      <c r="CJ240" s="29"/>
      <c r="CK240" s="29"/>
      <c r="CL240" s="29"/>
      <c r="CM240" s="29"/>
      <c r="CN240" s="29"/>
      <c r="CO240" s="29"/>
      <c r="CP240" s="29"/>
      <c r="CQ240" s="29"/>
      <c r="CR240" s="29"/>
      <c r="CS240" s="29"/>
      <c r="CT240" s="29"/>
      <c r="CU240" s="29"/>
      <c r="CV240" s="29"/>
      <c r="CW240" s="29"/>
      <c r="CX240" s="29"/>
      <c r="CY240" s="29"/>
      <c r="CZ240" s="29"/>
      <c r="DA240" s="29"/>
      <c r="DB240" s="29"/>
      <c r="DC240" s="29"/>
      <c r="DD240" s="29"/>
      <c r="DE240" s="29"/>
      <c r="DF240" s="29"/>
      <c r="DG240" s="29"/>
      <c r="DH240" s="29"/>
      <c r="DI240" s="29"/>
    </row>
    <row r="241" spans="1:113" x14ac:dyDescent="0.25">
      <c r="A241" s="48">
        <v>186</v>
      </c>
      <c r="B241" s="36" t="s">
        <v>2</v>
      </c>
      <c r="C241" s="36" t="s">
        <v>7</v>
      </c>
      <c r="D241" s="36">
        <v>0.1</v>
      </c>
      <c r="E241" s="29">
        <v>0.8</v>
      </c>
      <c r="F241" s="29">
        <v>0.35</v>
      </c>
      <c r="G241" s="44">
        <v>3.5999999999999997E-2</v>
      </c>
      <c r="H241" s="31">
        <v>1.63</v>
      </c>
      <c r="I241" s="36">
        <v>3</v>
      </c>
      <c r="J241" s="36">
        <v>2.25</v>
      </c>
      <c r="K241" s="36" t="s">
        <v>45</v>
      </c>
      <c r="L241" s="44">
        <v>9.7000000000000003E-2</v>
      </c>
      <c r="M241" s="44">
        <f t="shared" si="49"/>
        <v>0.1358</v>
      </c>
      <c r="N241" s="36">
        <v>3.07</v>
      </c>
      <c r="O241" s="36">
        <v>3.2</v>
      </c>
      <c r="P241" s="29">
        <f t="shared" si="59"/>
        <v>3.2</v>
      </c>
      <c r="Q241" s="29">
        <f t="shared" si="50"/>
        <v>1.6530334014996595</v>
      </c>
      <c r="R241" s="29">
        <f t="shared" si="51"/>
        <v>2.3142467620995233</v>
      </c>
      <c r="S241" s="29">
        <f t="shared" si="52"/>
        <v>4.1055923279346729</v>
      </c>
      <c r="T241" s="29">
        <f t="shared" si="53"/>
        <v>4.2794447717885848</v>
      </c>
      <c r="U241" s="29">
        <f t="shared" si="54"/>
        <v>4.2794447717885848</v>
      </c>
      <c r="V241" s="29">
        <v>12.65</v>
      </c>
      <c r="W241" s="30">
        <v>31.79</v>
      </c>
      <c r="X241" s="41" t="s">
        <v>50</v>
      </c>
      <c r="Y241" s="59"/>
      <c r="Z241" s="59"/>
      <c r="AA241" s="59"/>
      <c r="AB241" s="59"/>
      <c r="AC241" s="59"/>
      <c r="AD241" s="65">
        <v>12.65</v>
      </c>
      <c r="AE241" s="65"/>
      <c r="AF241" s="65">
        <f>Q241/(AD241/1000^0.5)^0.2</f>
        <v>1.985470889810989</v>
      </c>
      <c r="AG241" s="29"/>
      <c r="AH241" s="29"/>
      <c r="AI241" s="29"/>
      <c r="AN241" s="31"/>
      <c r="AO241" s="31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  <c r="BC241" s="29"/>
      <c r="BD241" s="29"/>
      <c r="BE241" s="29"/>
      <c r="BG241" s="29"/>
      <c r="BH241" s="29"/>
      <c r="BI241" s="29"/>
      <c r="BJ241" s="29"/>
      <c r="BK241" s="29"/>
      <c r="BL241" s="29"/>
      <c r="BM241" s="29"/>
      <c r="BN241" s="29"/>
      <c r="BO241" s="29"/>
      <c r="BP241" s="29"/>
      <c r="BQ241" s="29"/>
      <c r="BR241" s="29"/>
      <c r="BS241" s="29"/>
      <c r="BT241" s="29"/>
      <c r="BU241" s="29"/>
      <c r="BV241" s="29"/>
      <c r="BW241" s="29"/>
      <c r="BX241" s="29"/>
      <c r="BY241" s="29"/>
      <c r="BZ241" s="29"/>
      <c r="CA241" s="29"/>
      <c r="CB241" s="29"/>
      <c r="CC241" s="29"/>
      <c r="CD241" s="29"/>
      <c r="CE241" s="29"/>
      <c r="CF241" s="29"/>
      <c r="CG241" s="29"/>
      <c r="CH241" s="29"/>
      <c r="CI241" s="29"/>
      <c r="CJ241" s="29"/>
      <c r="CK241" s="29"/>
      <c r="CL241" s="29"/>
      <c r="CM241" s="29"/>
      <c r="CN241" s="29"/>
      <c r="CO241" s="29"/>
      <c r="CP241" s="29"/>
      <c r="CQ241" s="29"/>
      <c r="CR241" s="29"/>
      <c r="CS241" s="29"/>
      <c r="CT241" s="29"/>
      <c r="CU241" s="29"/>
      <c r="CV241" s="29"/>
      <c r="CW241" s="29"/>
      <c r="CX241" s="29"/>
      <c r="CY241" s="29"/>
      <c r="CZ241" s="29"/>
      <c r="DA241" s="29"/>
      <c r="DB241" s="29"/>
      <c r="DC241" s="29"/>
      <c r="DD241" s="29"/>
      <c r="DE241" s="29"/>
      <c r="DF241" s="29"/>
      <c r="DG241" s="29"/>
      <c r="DH241" s="29"/>
      <c r="DI241" s="29"/>
    </row>
    <row r="242" spans="1:113" x14ac:dyDescent="0.25">
      <c r="A242" s="48">
        <v>187</v>
      </c>
      <c r="B242" s="36" t="s">
        <v>2</v>
      </c>
      <c r="C242" s="36" t="s">
        <v>7</v>
      </c>
      <c r="D242" s="36">
        <v>0.1</v>
      </c>
      <c r="E242" s="29">
        <v>0.8</v>
      </c>
      <c r="F242" s="29">
        <v>0.35</v>
      </c>
      <c r="G242" s="44">
        <v>3.5999999999999997E-2</v>
      </c>
      <c r="H242" s="31">
        <v>1.63</v>
      </c>
      <c r="I242" s="36">
        <v>3</v>
      </c>
      <c r="J242" s="36">
        <v>2.25</v>
      </c>
      <c r="K242" s="36" t="s">
        <v>44</v>
      </c>
      <c r="L242" s="44">
        <v>0.107</v>
      </c>
      <c r="M242" s="44">
        <f t="shared" si="49"/>
        <v>0.14979999999999999</v>
      </c>
      <c r="N242" s="36">
        <v>1.39</v>
      </c>
      <c r="O242" s="36">
        <v>1.54</v>
      </c>
      <c r="P242" s="29">
        <f>O242/1.09</f>
        <v>1.4128440366972477</v>
      </c>
      <c r="Q242" s="29">
        <f t="shared" si="50"/>
        <v>1.8234492160872533</v>
      </c>
      <c r="R242" s="29">
        <f t="shared" si="51"/>
        <v>2.5528289025221542</v>
      </c>
      <c r="S242" s="29">
        <f t="shared" si="52"/>
        <v>1.7698897992178226</v>
      </c>
      <c r="T242" s="29">
        <f t="shared" si="53"/>
        <v>1.9608851012916884</v>
      </c>
      <c r="U242" s="29">
        <f t="shared" si="54"/>
        <v>1.7989771571483377</v>
      </c>
      <c r="V242" s="29">
        <v>4.03</v>
      </c>
      <c r="W242" s="30">
        <v>8.06</v>
      </c>
      <c r="X242" s="41" t="s">
        <v>51</v>
      </c>
      <c r="Y242" s="59"/>
      <c r="Z242" s="59"/>
      <c r="AA242" s="59"/>
      <c r="AB242" s="59"/>
      <c r="AC242" s="59"/>
      <c r="AD242" s="65">
        <v>4.03</v>
      </c>
      <c r="AE242" s="65">
        <v>8.06</v>
      </c>
      <c r="AF242" s="65">
        <f>Q242/(AD242/1000^0.5)^0.2</f>
        <v>2.7531676840959407</v>
      </c>
      <c r="AG242" s="29">
        <f t="shared" si="47"/>
        <v>2.6750924129500184</v>
      </c>
      <c r="AH242" s="29"/>
      <c r="AI242" s="29"/>
      <c r="AN242" s="31"/>
      <c r="AO242" s="31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  <c r="BA242" s="29"/>
      <c r="BB242" s="29"/>
      <c r="BC242" s="29"/>
      <c r="BD242" s="29"/>
      <c r="BE242" s="29"/>
      <c r="BG242" s="29"/>
      <c r="BH242" s="29"/>
      <c r="BI242" s="29"/>
      <c r="BJ242" s="29"/>
      <c r="BK242" s="29"/>
      <c r="BL242" s="29"/>
      <c r="BM242" s="29"/>
      <c r="BN242" s="29"/>
      <c r="BO242" s="29"/>
      <c r="BP242" s="29"/>
      <c r="BQ242" s="29"/>
      <c r="BR242" s="29"/>
      <c r="BS242" s="29"/>
      <c r="BT242" s="29"/>
      <c r="BU242" s="29"/>
      <c r="BV242" s="29"/>
      <c r="BW242" s="29"/>
      <c r="BX242" s="29"/>
      <c r="BY242" s="29"/>
      <c r="BZ242" s="29"/>
      <c r="CA242" s="29"/>
      <c r="CB242" s="29"/>
      <c r="CC242" s="29"/>
      <c r="CD242" s="29"/>
      <c r="CE242" s="29"/>
      <c r="CF242" s="29"/>
      <c r="CG242" s="29"/>
      <c r="CH242" s="29"/>
      <c r="CI242" s="29"/>
      <c r="CJ242" s="29"/>
      <c r="CK242" s="29"/>
      <c r="CL242" s="29"/>
      <c r="CM242" s="29"/>
      <c r="CN242" s="29"/>
      <c r="CO242" s="29"/>
      <c r="CP242" s="29"/>
      <c r="CQ242" s="29"/>
      <c r="CR242" s="29"/>
      <c r="CS242" s="29"/>
      <c r="CT242" s="29"/>
      <c r="CU242" s="29"/>
      <c r="CV242" s="29"/>
      <c r="CW242" s="29"/>
      <c r="CX242" s="29"/>
      <c r="CY242" s="29"/>
      <c r="CZ242" s="29"/>
      <c r="DA242" s="29"/>
      <c r="DB242" s="29"/>
      <c r="DC242" s="29"/>
      <c r="DD242" s="29"/>
      <c r="DE242" s="29"/>
      <c r="DF242" s="29"/>
      <c r="DG242" s="29"/>
      <c r="DH242" s="29"/>
      <c r="DI242" s="29"/>
    </row>
    <row r="243" spans="1:113" x14ac:dyDescent="0.25">
      <c r="A243" s="48">
        <v>188</v>
      </c>
      <c r="B243" s="36" t="s">
        <v>2</v>
      </c>
      <c r="C243" s="36" t="s">
        <v>7</v>
      </c>
      <c r="D243" s="36">
        <v>0.1</v>
      </c>
      <c r="E243" s="29">
        <v>0.8</v>
      </c>
      <c r="F243" s="29">
        <v>0.35</v>
      </c>
      <c r="G243" s="44">
        <v>3.5999999999999997E-2</v>
      </c>
      <c r="H243" s="31">
        <v>1.63</v>
      </c>
      <c r="I243" s="36">
        <v>3</v>
      </c>
      <c r="J243" s="36">
        <v>2.25</v>
      </c>
      <c r="K243" s="36" t="s">
        <v>44</v>
      </c>
      <c r="L243" s="44">
        <v>0.12529999999999999</v>
      </c>
      <c r="M243" s="44">
        <f t="shared" si="49"/>
        <v>0.17541999999999999</v>
      </c>
      <c r="N243" s="36">
        <v>1.41</v>
      </c>
      <c r="O243" s="36">
        <v>1.83</v>
      </c>
      <c r="P243" s="29">
        <f>O243/1.09</f>
        <v>1.6788990825688073</v>
      </c>
      <c r="Q243" s="29">
        <f t="shared" si="50"/>
        <v>2.1353101567825497</v>
      </c>
      <c r="R243" s="29">
        <f t="shared" si="51"/>
        <v>2.9894342194955694</v>
      </c>
      <c r="S243" s="29">
        <f t="shared" si="52"/>
        <v>1.6590783342512367</v>
      </c>
      <c r="T243" s="29">
        <f t="shared" si="53"/>
        <v>2.1532718806239455</v>
      </c>
      <c r="U243" s="29">
        <f t="shared" si="54"/>
        <v>1.9754787895632528</v>
      </c>
      <c r="V243" s="29">
        <v>7.19</v>
      </c>
      <c r="W243" s="30">
        <v>11.07</v>
      </c>
      <c r="X243" s="41" t="s">
        <v>51</v>
      </c>
      <c r="Y243" s="59"/>
      <c r="Z243" s="59"/>
      <c r="AA243" s="59"/>
      <c r="AB243" s="59"/>
      <c r="AC243" s="59"/>
      <c r="AD243" s="65">
        <v>7.19</v>
      </c>
      <c r="AE243" s="65">
        <v>11.07</v>
      </c>
      <c r="AF243" s="65">
        <f>Q243/(AD243/1000^0.5)^0.2</f>
        <v>2.8715420989584737</v>
      </c>
      <c r="AG243" s="29">
        <f t="shared" si="47"/>
        <v>2.9399745241212254</v>
      </c>
      <c r="AH243" s="29"/>
      <c r="AI243" s="29"/>
      <c r="AN243" s="31"/>
      <c r="AO243" s="31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  <c r="BC243" s="29"/>
      <c r="BD243" s="29"/>
      <c r="BE243" s="29"/>
      <c r="BG243" s="29"/>
      <c r="BH243" s="29"/>
      <c r="BI243" s="29"/>
      <c r="BJ243" s="29"/>
      <c r="BK243" s="29"/>
      <c r="BL243" s="29"/>
      <c r="BM243" s="29"/>
      <c r="BN243" s="29"/>
      <c r="BO243" s="29"/>
      <c r="BP243" s="29"/>
      <c r="BQ243" s="29"/>
      <c r="BR243" s="29"/>
      <c r="BS243" s="29"/>
      <c r="BT243" s="29"/>
      <c r="BU243" s="29"/>
      <c r="BV243" s="29"/>
      <c r="BW243" s="29"/>
      <c r="BX243" s="29"/>
      <c r="BY243" s="29"/>
      <c r="BZ243" s="29"/>
      <c r="CA243" s="29"/>
      <c r="CB243" s="29"/>
      <c r="CC243" s="29"/>
      <c r="CD243" s="29"/>
      <c r="CE243" s="29"/>
      <c r="CF243" s="29"/>
      <c r="CG243" s="29"/>
      <c r="CH243" s="29"/>
      <c r="CI243" s="29"/>
      <c r="CJ243" s="29"/>
      <c r="CK243" s="29"/>
      <c r="CL243" s="29"/>
      <c r="CM243" s="29"/>
      <c r="CN243" s="29"/>
      <c r="CO243" s="29"/>
      <c r="CP243" s="29"/>
      <c r="CQ243" s="29"/>
      <c r="CR243" s="29"/>
      <c r="CS243" s="29"/>
      <c r="CT243" s="29"/>
      <c r="CU243" s="29"/>
      <c r="CV243" s="29"/>
      <c r="CW243" s="29"/>
      <c r="CX243" s="29"/>
      <c r="CY243" s="29"/>
      <c r="CZ243" s="29"/>
      <c r="DA243" s="29"/>
      <c r="DB243" s="29"/>
      <c r="DC243" s="29"/>
      <c r="DD243" s="29"/>
      <c r="DE243" s="29"/>
      <c r="DF243" s="29"/>
      <c r="DG243" s="29"/>
      <c r="DH243" s="29"/>
      <c r="DI243" s="29"/>
    </row>
    <row r="244" spans="1:113" x14ac:dyDescent="0.25">
      <c r="A244" s="48">
        <v>189</v>
      </c>
      <c r="B244" s="36" t="s">
        <v>2</v>
      </c>
      <c r="C244" s="36" t="s">
        <v>7</v>
      </c>
      <c r="D244" s="36">
        <v>0.1</v>
      </c>
      <c r="E244" s="29">
        <v>0.8</v>
      </c>
      <c r="F244" s="29">
        <v>0.35</v>
      </c>
      <c r="G244" s="44">
        <v>3.5999999999999997E-2</v>
      </c>
      <c r="H244" s="31">
        <v>1.63</v>
      </c>
      <c r="I244" s="36">
        <v>3</v>
      </c>
      <c r="J244" s="36">
        <v>2.25</v>
      </c>
      <c r="K244" s="36" t="s">
        <v>8</v>
      </c>
      <c r="L244" s="44">
        <v>0.1069</v>
      </c>
      <c r="M244" s="44">
        <f t="shared" si="49"/>
        <v>0.14965999999999999</v>
      </c>
      <c r="N244" s="36">
        <v>3.09</v>
      </c>
      <c r="O244" s="36">
        <v>3.64</v>
      </c>
      <c r="P244" s="29">
        <f>O244/1.095</f>
        <v>3.3242009132420094</v>
      </c>
      <c r="Q244" s="29">
        <f t="shared" si="50"/>
        <v>1.8217450579413772</v>
      </c>
      <c r="R244" s="29">
        <f t="shared" si="51"/>
        <v>2.5504430811179279</v>
      </c>
      <c r="S244" s="29">
        <f t="shared" si="52"/>
        <v>3.9363430653392437</v>
      </c>
      <c r="T244" s="29">
        <f t="shared" si="53"/>
        <v>4.636986653020986</v>
      </c>
      <c r="U244" s="29">
        <f t="shared" si="54"/>
        <v>4.2346910073251021</v>
      </c>
      <c r="V244" s="29">
        <v>11.41</v>
      </c>
      <c r="W244" s="30">
        <v>20.64</v>
      </c>
      <c r="Y244" s="59"/>
      <c r="Z244" s="59"/>
      <c r="AA244" s="59"/>
      <c r="AB244" s="59"/>
      <c r="AC244" s="59"/>
      <c r="AD244" s="65">
        <v>11.41</v>
      </c>
      <c r="AE244" s="65"/>
      <c r="AF244" s="65"/>
      <c r="AG244" s="29"/>
      <c r="AH244" s="29"/>
      <c r="AI244" s="29"/>
      <c r="AN244" s="31"/>
      <c r="AO244" s="31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  <c r="BA244" s="29"/>
      <c r="BB244" s="29"/>
      <c r="BC244" s="29"/>
      <c r="BD244" s="29"/>
      <c r="BE244" s="29"/>
      <c r="BG244" s="29"/>
      <c r="BH244" s="29"/>
      <c r="BI244" s="29"/>
      <c r="BJ244" s="29"/>
      <c r="BK244" s="29"/>
      <c r="BL244" s="29"/>
      <c r="BM244" s="29"/>
      <c r="BN244" s="29"/>
      <c r="BO244" s="29"/>
      <c r="BP244" s="29"/>
      <c r="BQ244" s="29"/>
      <c r="BR244" s="29"/>
      <c r="BS244" s="29"/>
      <c r="BT244" s="29"/>
      <c r="BU244" s="29"/>
      <c r="BV244" s="29"/>
      <c r="BW244" s="29"/>
      <c r="BX244" s="29"/>
      <c r="BY244" s="29"/>
      <c r="BZ244" s="29"/>
      <c r="CA244" s="29"/>
      <c r="CB244" s="29"/>
      <c r="CC244" s="29"/>
      <c r="CD244" s="29"/>
      <c r="CE244" s="29"/>
      <c r="CF244" s="29"/>
      <c r="CG244" s="29"/>
      <c r="CH244" s="29"/>
      <c r="CI244" s="29"/>
      <c r="CJ244" s="29"/>
      <c r="CK244" s="29"/>
      <c r="CL244" s="29"/>
      <c r="CM244" s="29"/>
      <c r="CN244" s="29"/>
      <c r="CO244" s="29"/>
      <c r="CP244" s="29"/>
      <c r="CQ244" s="29"/>
      <c r="CR244" s="29"/>
      <c r="CS244" s="29"/>
      <c r="CT244" s="29"/>
      <c r="CU244" s="29"/>
      <c r="CV244" s="29"/>
      <c r="CW244" s="29"/>
      <c r="CX244" s="29"/>
      <c r="CY244" s="29"/>
      <c r="CZ244" s="29"/>
      <c r="DA244" s="29"/>
      <c r="DB244" s="29"/>
      <c r="DC244" s="29"/>
      <c r="DD244" s="29"/>
      <c r="DE244" s="29"/>
      <c r="DF244" s="29"/>
      <c r="DG244" s="29"/>
      <c r="DH244" s="29"/>
      <c r="DI244" s="29"/>
    </row>
    <row r="245" spans="1:113" x14ac:dyDescent="0.25">
      <c r="A245" s="48">
        <v>190</v>
      </c>
      <c r="B245" s="36" t="s">
        <v>2</v>
      </c>
      <c r="C245" s="36" t="s">
        <v>7</v>
      </c>
      <c r="D245" s="36">
        <v>0.1</v>
      </c>
      <c r="E245" s="29">
        <v>0.8</v>
      </c>
      <c r="F245" s="29">
        <v>0.35</v>
      </c>
      <c r="G245" s="44">
        <v>3.5999999999999997E-2</v>
      </c>
      <c r="H245" s="31">
        <v>1.63</v>
      </c>
      <c r="I245" s="36">
        <v>3</v>
      </c>
      <c r="J245" s="36">
        <v>2.25</v>
      </c>
      <c r="K245" s="36" t="s">
        <v>44</v>
      </c>
      <c r="L245" s="44">
        <v>6.7100000000000007E-2</v>
      </c>
      <c r="M245" s="44">
        <f t="shared" si="49"/>
        <v>9.394000000000001E-2</v>
      </c>
      <c r="N245" s="36">
        <v>1.39</v>
      </c>
      <c r="O245" s="36">
        <v>1.89</v>
      </c>
      <c r="P245" s="29">
        <f t="shared" ref="P245:P247" si="60">O245/1.09</f>
        <v>1.7339449541284402</v>
      </c>
      <c r="Q245" s="29">
        <f t="shared" si="50"/>
        <v>1.1434901158827542</v>
      </c>
      <c r="R245" s="29">
        <f t="shared" si="51"/>
        <v>1.6008861622358559</v>
      </c>
      <c r="S245" s="29">
        <f t="shared" si="52"/>
        <v>2.2349965390943889</v>
      </c>
      <c r="T245" s="29">
        <f t="shared" si="53"/>
        <v>3.0389521286966872</v>
      </c>
      <c r="U245" s="29">
        <f t="shared" si="54"/>
        <v>2.7880294758685205</v>
      </c>
      <c r="V245" s="29">
        <v>0.86</v>
      </c>
      <c r="W245" s="30">
        <v>0.86</v>
      </c>
      <c r="X245" s="41" t="s">
        <v>51</v>
      </c>
      <c r="Y245" s="59"/>
      <c r="Z245" s="59"/>
      <c r="AA245" s="59"/>
      <c r="AB245" s="59"/>
      <c r="AC245" s="59"/>
      <c r="AD245" s="65"/>
      <c r="AE245" s="65"/>
      <c r="AF245" s="65"/>
      <c r="AG245" s="29"/>
      <c r="AH245" s="29"/>
      <c r="AI245" s="29"/>
      <c r="AN245" s="31"/>
      <c r="AO245" s="31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  <c r="BA245" s="29"/>
      <c r="BB245" s="29"/>
      <c r="BC245" s="29"/>
      <c r="BD245" s="29"/>
      <c r="BE245" s="29"/>
      <c r="BG245" s="29"/>
      <c r="BH245" s="29"/>
      <c r="BI245" s="29"/>
      <c r="BJ245" s="29"/>
      <c r="BK245" s="29"/>
      <c r="BL245" s="29"/>
      <c r="BM245" s="29"/>
      <c r="BN245" s="29"/>
      <c r="BO245" s="29"/>
      <c r="BP245" s="29"/>
      <c r="BQ245" s="29"/>
      <c r="BR245" s="29"/>
      <c r="BS245" s="29"/>
      <c r="BT245" s="29"/>
      <c r="BU245" s="29"/>
      <c r="BV245" s="29"/>
      <c r="BW245" s="29"/>
      <c r="BX245" s="29"/>
      <c r="BY245" s="29"/>
      <c r="BZ245" s="29"/>
      <c r="CA245" s="29"/>
      <c r="CB245" s="29"/>
      <c r="CC245" s="29"/>
      <c r="CD245" s="29"/>
      <c r="CE245" s="29"/>
      <c r="CF245" s="29"/>
      <c r="CG245" s="29"/>
      <c r="CH245" s="29"/>
      <c r="CI245" s="29"/>
      <c r="CJ245" s="29"/>
      <c r="CK245" s="29"/>
      <c r="CL245" s="29"/>
      <c r="CM245" s="29"/>
      <c r="CN245" s="29"/>
      <c r="CO245" s="29"/>
      <c r="CP245" s="29"/>
      <c r="CQ245" s="29"/>
      <c r="CR245" s="29"/>
      <c r="CS245" s="29"/>
      <c r="CT245" s="29"/>
      <c r="CU245" s="29"/>
      <c r="CV245" s="29"/>
      <c r="CW245" s="29"/>
      <c r="CX245" s="29"/>
      <c r="CY245" s="29"/>
      <c r="CZ245" s="29"/>
      <c r="DA245" s="29"/>
      <c r="DB245" s="29"/>
      <c r="DC245" s="29"/>
      <c r="DD245" s="29"/>
      <c r="DE245" s="29"/>
      <c r="DF245" s="29"/>
      <c r="DG245" s="29"/>
      <c r="DH245" s="29"/>
      <c r="DI245" s="29"/>
    </row>
    <row r="246" spans="1:113" x14ac:dyDescent="0.25">
      <c r="A246" s="48">
        <v>191</v>
      </c>
      <c r="B246" s="36" t="s">
        <v>2</v>
      </c>
      <c r="C246" s="36" t="s">
        <v>7</v>
      </c>
      <c r="D246" s="36">
        <v>0.1</v>
      </c>
      <c r="E246" s="29">
        <v>0.8</v>
      </c>
      <c r="F246" s="29">
        <v>0.35</v>
      </c>
      <c r="G246" s="44">
        <v>3.5999999999999997E-2</v>
      </c>
      <c r="H246" s="31">
        <v>1.63</v>
      </c>
      <c r="I246" s="36">
        <v>3</v>
      </c>
      <c r="J246" s="36">
        <v>2.25</v>
      </c>
      <c r="K246" s="36" t="s">
        <v>44</v>
      </c>
      <c r="L246" s="44">
        <v>8.6699999999999999E-2</v>
      </c>
      <c r="M246" s="44">
        <f t="shared" si="49"/>
        <v>0.12137999999999999</v>
      </c>
      <c r="N246" s="36">
        <v>1.37</v>
      </c>
      <c r="O246" s="36">
        <v>1.89</v>
      </c>
      <c r="P246" s="29">
        <f t="shared" si="60"/>
        <v>1.7339449541284402</v>
      </c>
      <c r="Q246" s="29">
        <f t="shared" si="50"/>
        <v>1.4775051124744378</v>
      </c>
      <c r="R246" s="29">
        <f t="shared" si="51"/>
        <v>2.0685071574642127</v>
      </c>
      <c r="S246" s="29">
        <f t="shared" si="52"/>
        <v>1.937913254900806</v>
      </c>
      <c r="T246" s="29">
        <f t="shared" si="53"/>
        <v>2.6734715706295789</v>
      </c>
      <c r="U246" s="29">
        <f t="shared" si="54"/>
        <v>2.4527262115867692</v>
      </c>
      <c r="V246" s="29">
        <v>1.1200000000000001</v>
      </c>
      <c r="W246" s="30">
        <v>1.98</v>
      </c>
      <c r="X246" s="41" t="s">
        <v>51</v>
      </c>
      <c r="Y246" s="59"/>
      <c r="Z246" s="59"/>
      <c r="AA246" s="59"/>
      <c r="AB246" s="59"/>
      <c r="AC246" s="59"/>
      <c r="AD246" s="65">
        <v>1.1200000000000001</v>
      </c>
      <c r="AE246" s="65">
        <v>1.98</v>
      </c>
      <c r="AF246" s="65">
        <f>Q246/(AD246/1000^0.5)^0.2</f>
        <v>2.8819430054721629</v>
      </c>
      <c r="AG246" s="29">
        <f t="shared" si="47"/>
        <v>2.8701730333943698</v>
      </c>
      <c r="AH246" s="29"/>
      <c r="AI246" s="29"/>
      <c r="AN246" s="31"/>
      <c r="AO246" s="31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  <c r="BA246" s="29"/>
      <c r="BB246" s="29"/>
      <c r="BC246" s="29"/>
      <c r="BD246" s="29"/>
      <c r="BE246" s="29"/>
      <c r="BG246" s="29"/>
      <c r="BH246" s="29"/>
      <c r="BI246" s="29"/>
      <c r="BJ246" s="29"/>
      <c r="BK246" s="29"/>
      <c r="BL246" s="29"/>
      <c r="BM246" s="29"/>
      <c r="BN246" s="29"/>
      <c r="BO246" s="29"/>
      <c r="BP246" s="29"/>
      <c r="BQ246" s="29"/>
      <c r="BR246" s="29"/>
      <c r="BS246" s="29"/>
      <c r="BT246" s="29"/>
      <c r="BU246" s="29"/>
      <c r="BV246" s="29"/>
      <c r="BW246" s="29"/>
      <c r="BX246" s="29"/>
      <c r="BY246" s="29"/>
      <c r="BZ246" s="29"/>
      <c r="CA246" s="29"/>
      <c r="CB246" s="29"/>
      <c r="CC246" s="29"/>
      <c r="CD246" s="29"/>
      <c r="CE246" s="29"/>
      <c r="CF246" s="29"/>
      <c r="CG246" s="29"/>
      <c r="CH246" s="29"/>
      <c r="CI246" s="29"/>
      <c r="CJ246" s="29"/>
      <c r="CK246" s="29"/>
      <c r="CL246" s="29"/>
      <c r="CM246" s="29"/>
      <c r="CN246" s="29"/>
      <c r="CO246" s="29"/>
      <c r="CP246" s="29"/>
      <c r="CQ246" s="29"/>
      <c r="CR246" s="29"/>
      <c r="CS246" s="29"/>
      <c r="CT246" s="29"/>
      <c r="CU246" s="29"/>
      <c r="CV246" s="29"/>
      <c r="CW246" s="29"/>
      <c r="CX246" s="29"/>
      <c r="CY246" s="29"/>
      <c r="CZ246" s="29"/>
      <c r="DA246" s="29"/>
      <c r="DB246" s="29"/>
      <c r="DC246" s="29"/>
      <c r="DD246" s="29"/>
      <c r="DE246" s="29"/>
      <c r="DF246" s="29"/>
      <c r="DG246" s="29"/>
      <c r="DH246" s="29"/>
      <c r="DI246" s="29"/>
    </row>
    <row r="247" spans="1:113" x14ac:dyDescent="0.25">
      <c r="A247" s="48">
        <v>192</v>
      </c>
      <c r="B247" s="36" t="s">
        <v>2</v>
      </c>
      <c r="C247" s="36" t="s">
        <v>7</v>
      </c>
      <c r="D247" s="36">
        <v>0.1</v>
      </c>
      <c r="E247" s="29">
        <v>0.8</v>
      </c>
      <c r="F247" s="29">
        <v>0.35</v>
      </c>
      <c r="G247" s="44">
        <v>3.5999999999999997E-2</v>
      </c>
      <c r="H247" s="31">
        <v>1.63</v>
      </c>
      <c r="I247" s="36">
        <v>3</v>
      </c>
      <c r="J247" s="36">
        <v>2.25</v>
      </c>
      <c r="K247" s="36" t="s">
        <v>44</v>
      </c>
      <c r="L247" s="44">
        <v>0.1404</v>
      </c>
      <c r="M247" s="44">
        <f t="shared" si="49"/>
        <v>0.19655999999999998</v>
      </c>
      <c r="N247" s="36">
        <v>1.45</v>
      </c>
      <c r="O247" s="36">
        <v>1.89</v>
      </c>
      <c r="P247" s="29">
        <f t="shared" si="60"/>
        <v>1.7339449541284402</v>
      </c>
      <c r="Q247" s="29">
        <f t="shared" si="50"/>
        <v>2.3926380368098163</v>
      </c>
      <c r="R247" s="29">
        <f t="shared" si="51"/>
        <v>3.3496932515337425</v>
      </c>
      <c r="S247" s="29">
        <f t="shared" si="52"/>
        <v>1.6117874250034918</v>
      </c>
      <c r="T247" s="29">
        <f t="shared" si="53"/>
        <v>2.1008815401769652</v>
      </c>
      <c r="U247" s="29">
        <f t="shared" si="54"/>
        <v>1.9274142570430868</v>
      </c>
      <c r="V247" s="29">
        <v>6.81</v>
      </c>
      <c r="W247" s="30">
        <v>13.2</v>
      </c>
      <c r="X247" s="41" t="s">
        <v>51</v>
      </c>
      <c r="Y247" s="59"/>
      <c r="Z247" s="59"/>
      <c r="AA247" s="59"/>
      <c r="AB247" s="59"/>
      <c r="AC247" s="59"/>
      <c r="AD247" s="65">
        <v>6.81</v>
      </c>
      <c r="AE247" s="65">
        <v>13.2</v>
      </c>
      <c r="AF247" s="65">
        <f>Q247/(AD247/1000^0.5)^0.2</f>
        <v>3.2527267422096346</v>
      </c>
      <c r="AG247" s="29">
        <f t="shared" si="47"/>
        <v>3.1803457877398849</v>
      </c>
      <c r="AH247" s="29"/>
      <c r="AI247" s="29"/>
      <c r="AN247" s="31"/>
      <c r="AO247" s="31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  <c r="BA247" s="29"/>
      <c r="BB247" s="29"/>
      <c r="BC247" s="29"/>
      <c r="BD247" s="29"/>
      <c r="BE247" s="29"/>
      <c r="BG247" s="29"/>
      <c r="BH247" s="29"/>
      <c r="BI247" s="29"/>
      <c r="BJ247" s="29"/>
      <c r="BK247" s="29"/>
      <c r="BL247" s="29"/>
      <c r="BM247" s="29"/>
      <c r="BN247" s="29"/>
      <c r="BO247" s="29"/>
      <c r="BP247" s="29"/>
      <c r="BQ247" s="29"/>
      <c r="BR247" s="29"/>
      <c r="BS247" s="29"/>
      <c r="BT247" s="29"/>
      <c r="BU247" s="29"/>
      <c r="BV247" s="29"/>
      <c r="BW247" s="29"/>
      <c r="BX247" s="29"/>
      <c r="BY247" s="29"/>
      <c r="BZ247" s="29"/>
      <c r="CA247" s="29"/>
      <c r="CB247" s="29"/>
      <c r="CC247" s="29"/>
      <c r="CD247" s="29"/>
      <c r="CE247" s="29"/>
      <c r="CF247" s="29"/>
      <c r="CG247" s="29"/>
      <c r="CH247" s="29"/>
      <c r="CI247" s="29"/>
      <c r="CJ247" s="29"/>
      <c r="CK247" s="29"/>
      <c r="CL247" s="29"/>
      <c r="CM247" s="29"/>
      <c r="CN247" s="29"/>
      <c r="CO247" s="29"/>
      <c r="CP247" s="29"/>
      <c r="CQ247" s="29"/>
      <c r="CR247" s="29"/>
      <c r="CS247" s="29"/>
      <c r="CT247" s="29"/>
      <c r="CU247" s="29"/>
      <c r="CV247" s="29"/>
      <c r="CW247" s="29"/>
      <c r="CX247" s="29"/>
      <c r="CY247" s="29"/>
      <c r="CZ247" s="29"/>
      <c r="DA247" s="29"/>
      <c r="DB247" s="29"/>
      <c r="DC247" s="29"/>
      <c r="DD247" s="29"/>
      <c r="DE247" s="29"/>
      <c r="DF247" s="29"/>
      <c r="DG247" s="29"/>
      <c r="DH247" s="29"/>
      <c r="DI247" s="29"/>
    </row>
    <row r="248" spans="1:113" x14ac:dyDescent="0.25">
      <c r="A248" s="48">
        <v>193</v>
      </c>
      <c r="B248" s="36" t="s">
        <v>2</v>
      </c>
      <c r="C248" s="36" t="s">
        <v>7</v>
      </c>
      <c r="D248" s="36">
        <v>0.1</v>
      </c>
      <c r="E248" s="29">
        <v>0.8</v>
      </c>
      <c r="F248" s="29">
        <v>0.35</v>
      </c>
      <c r="G248" s="44">
        <v>3.5999999999999997E-2</v>
      </c>
      <c r="H248" s="31">
        <v>1.63</v>
      </c>
      <c r="I248" s="36">
        <v>3</v>
      </c>
      <c r="J248" s="36">
        <v>2.25</v>
      </c>
      <c r="K248" s="36" t="s">
        <v>45</v>
      </c>
      <c r="L248" s="44">
        <v>0.109</v>
      </c>
      <c r="M248" s="44">
        <f t="shared" si="49"/>
        <v>0.15259999999999999</v>
      </c>
      <c r="N248" s="36">
        <v>1.41</v>
      </c>
      <c r="O248" s="36">
        <v>1.4</v>
      </c>
      <c r="P248" s="29">
        <f>O248/1</f>
        <v>1.4</v>
      </c>
      <c r="Q248" s="29">
        <f t="shared" si="50"/>
        <v>1.857532379004772</v>
      </c>
      <c r="R248" s="29">
        <f t="shared" si="51"/>
        <v>2.6005453306066806</v>
      </c>
      <c r="S248" s="29">
        <f t="shared" si="52"/>
        <v>1.7788084280242129</v>
      </c>
      <c r="T248" s="29">
        <f t="shared" si="53"/>
        <v>1.7661927654141121</v>
      </c>
      <c r="U248" s="29">
        <f t="shared" si="54"/>
        <v>1.7661927654141121</v>
      </c>
      <c r="V248" s="29">
        <v>3.94</v>
      </c>
      <c r="W248" s="30">
        <v>6.84</v>
      </c>
      <c r="X248" s="41" t="s">
        <v>50</v>
      </c>
      <c r="Y248" s="59"/>
      <c r="Z248" s="59"/>
      <c r="AA248" s="59"/>
      <c r="AB248" s="59"/>
      <c r="AC248" s="59"/>
      <c r="AD248" s="65">
        <v>3.94</v>
      </c>
      <c r="AE248" s="65">
        <v>6.84</v>
      </c>
      <c r="AF248" s="65">
        <f>Q248/(AD248/1000^0.5)^0.2</f>
        <v>2.8173262931216896</v>
      </c>
      <c r="AG248" s="29">
        <f t="shared" si="47"/>
        <v>2.8160301344495422</v>
      </c>
      <c r="AH248" s="29"/>
      <c r="AI248" s="29"/>
      <c r="AN248" s="31"/>
      <c r="AO248" s="31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  <c r="BA248" s="29"/>
      <c r="BB248" s="29"/>
      <c r="BC248" s="29"/>
      <c r="BD248" s="29"/>
      <c r="BE248" s="29"/>
      <c r="BG248" s="29"/>
      <c r="BH248" s="29"/>
      <c r="BI248" s="29"/>
      <c r="BJ248" s="29"/>
      <c r="BK248" s="29"/>
      <c r="BL248" s="29"/>
      <c r="BM248" s="29"/>
      <c r="BN248" s="29"/>
      <c r="BO248" s="29"/>
      <c r="BP248" s="29"/>
      <c r="BQ248" s="29"/>
      <c r="BR248" s="29"/>
      <c r="BS248" s="29"/>
      <c r="BT248" s="29"/>
      <c r="BU248" s="29"/>
      <c r="BV248" s="29"/>
      <c r="BW248" s="29"/>
      <c r="BX248" s="29"/>
      <c r="BY248" s="29"/>
      <c r="BZ248" s="29"/>
      <c r="CA248" s="29"/>
      <c r="CB248" s="29"/>
      <c r="CC248" s="29"/>
      <c r="CD248" s="29"/>
      <c r="CE248" s="29"/>
      <c r="CF248" s="29"/>
      <c r="CG248" s="29"/>
      <c r="CH248" s="29"/>
      <c r="CI248" s="29"/>
      <c r="CJ248" s="29"/>
      <c r="CK248" s="29"/>
      <c r="CL248" s="29"/>
      <c r="CM248" s="29"/>
      <c r="CN248" s="29"/>
      <c r="CO248" s="29"/>
      <c r="CP248" s="29"/>
      <c r="CQ248" s="29"/>
      <c r="CR248" s="29"/>
      <c r="CS248" s="29"/>
      <c r="CT248" s="29"/>
      <c r="CU248" s="29"/>
      <c r="CV248" s="29"/>
      <c r="CW248" s="29"/>
      <c r="CX248" s="29"/>
      <c r="CY248" s="29"/>
      <c r="CZ248" s="29"/>
      <c r="DA248" s="29"/>
      <c r="DB248" s="29"/>
      <c r="DC248" s="29"/>
      <c r="DD248" s="29"/>
      <c r="DE248" s="29"/>
      <c r="DF248" s="29"/>
      <c r="DG248" s="29"/>
      <c r="DH248" s="29"/>
      <c r="DI248" s="29"/>
    </row>
    <row r="249" spans="1:113" x14ac:dyDescent="0.25">
      <c r="A249" s="48">
        <v>194</v>
      </c>
      <c r="B249" s="36" t="s">
        <v>2</v>
      </c>
      <c r="C249" s="36" t="s">
        <v>7</v>
      </c>
      <c r="D249" s="36">
        <v>0.1</v>
      </c>
      <c r="E249" s="29">
        <v>0.8</v>
      </c>
      <c r="F249" s="29">
        <v>0.35</v>
      </c>
      <c r="G249" s="44">
        <v>3.5999999999999997E-2</v>
      </c>
      <c r="H249" s="31">
        <v>1.63</v>
      </c>
      <c r="I249" s="36">
        <v>3</v>
      </c>
      <c r="J249" s="36">
        <v>2.25</v>
      </c>
      <c r="K249" s="36" t="s">
        <v>45</v>
      </c>
      <c r="L249" s="44">
        <v>7.9299999999999995E-2</v>
      </c>
      <c r="M249" s="44">
        <f t="shared" si="49"/>
        <v>0.11101999999999998</v>
      </c>
      <c r="N249" s="36">
        <v>1.4</v>
      </c>
      <c r="O249" s="36">
        <v>1.4</v>
      </c>
      <c r="P249" s="29">
        <f t="shared" ref="P249:P252" si="61">O249/1</f>
        <v>1.4</v>
      </c>
      <c r="Q249" s="29">
        <f t="shared" si="50"/>
        <v>1.3513974096796184</v>
      </c>
      <c r="R249" s="29">
        <f t="shared" si="51"/>
        <v>1.8919563735514655</v>
      </c>
      <c r="S249" s="29">
        <f t="shared" si="52"/>
        <v>2.0706884296728223</v>
      </c>
      <c r="T249" s="29">
        <f t="shared" si="53"/>
        <v>2.0706884296728223</v>
      </c>
      <c r="U249" s="29">
        <f t="shared" si="54"/>
        <v>2.0706884296728223</v>
      </c>
      <c r="V249" s="29">
        <v>0.65</v>
      </c>
      <c r="W249" s="30">
        <v>1.1100000000000001</v>
      </c>
      <c r="X249" s="41" t="s">
        <v>50</v>
      </c>
      <c r="Y249" s="59"/>
      <c r="Z249" s="59"/>
      <c r="AA249" s="59"/>
      <c r="AB249" s="59"/>
      <c r="AC249" s="59"/>
      <c r="AD249" s="65"/>
      <c r="AE249" s="65">
        <v>1.1100000000000001</v>
      </c>
      <c r="AF249" s="65"/>
      <c r="AG249" s="29">
        <f t="shared" si="47"/>
        <v>2.9473425358957406</v>
      </c>
      <c r="AH249" s="29"/>
      <c r="AI249" s="29"/>
      <c r="AN249" s="31"/>
      <c r="AO249" s="31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  <c r="BA249" s="29"/>
      <c r="BB249" s="29"/>
      <c r="BC249" s="29"/>
      <c r="BD249" s="29"/>
      <c r="BE249" s="29"/>
      <c r="BG249" s="29"/>
      <c r="BH249" s="29"/>
      <c r="BI249" s="29"/>
      <c r="BJ249" s="29"/>
      <c r="BK249" s="29"/>
      <c r="BL249" s="29"/>
      <c r="BM249" s="29"/>
      <c r="BN249" s="29"/>
      <c r="BO249" s="29"/>
      <c r="BP249" s="29"/>
      <c r="BQ249" s="29"/>
      <c r="BR249" s="29"/>
      <c r="BS249" s="29"/>
      <c r="BT249" s="29"/>
      <c r="BU249" s="29"/>
      <c r="BV249" s="29"/>
      <c r="BW249" s="29"/>
      <c r="BX249" s="29"/>
      <c r="BY249" s="29"/>
      <c r="BZ249" s="29"/>
      <c r="CA249" s="29"/>
      <c r="CB249" s="29"/>
      <c r="CC249" s="29"/>
      <c r="CD249" s="29"/>
      <c r="CE249" s="29"/>
      <c r="CF249" s="29"/>
      <c r="CG249" s="29"/>
      <c r="CH249" s="29"/>
      <c r="CI249" s="29"/>
      <c r="CJ249" s="29"/>
      <c r="CK249" s="29"/>
      <c r="CL249" s="29"/>
      <c r="CM249" s="29"/>
      <c r="CN249" s="29"/>
      <c r="CO249" s="29"/>
      <c r="CP249" s="29"/>
      <c r="CQ249" s="29"/>
      <c r="CR249" s="29"/>
      <c r="CS249" s="29"/>
      <c r="CT249" s="29"/>
      <c r="CU249" s="29"/>
      <c r="CV249" s="29"/>
      <c r="CW249" s="29"/>
      <c r="CX249" s="29"/>
      <c r="CY249" s="29"/>
      <c r="CZ249" s="29"/>
      <c r="DA249" s="29"/>
      <c r="DB249" s="29"/>
      <c r="DC249" s="29"/>
      <c r="DD249" s="29"/>
      <c r="DE249" s="29"/>
      <c r="DF249" s="29"/>
      <c r="DG249" s="29"/>
      <c r="DH249" s="29"/>
      <c r="DI249" s="29"/>
    </row>
    <row r="250" spans="1:113" x14ac:dyDescent="0.25">
      <c r="A250" s="48">
        <v>195</v>
      </c>
      <c r="B250" s="36" t="s">
        <v>2</v>
      </c>
      <c r="C250" s="36" t="s">
        <v>7</v>
      </c>
      <c r="D250" s="36">
        <v>0.1</v>
      </c>
      <c r="E250" s="29">
        <v>0.8</v>
      </c>
      <c r="F250" s="29">
        <v>0.35</v>
      </c>
      <c r="G250" s="44">
        <v>3.5999999999999997E-2</v>
      </c>
      <c r="H250" s="31">
        <v>1.63</v>
      </c>
      <c r="I250" s="36">
        <v>3</v>
      </c>
      <c r="J250" s="36">
        <v>2.25</v>
      </c>
      <c r="K250" s="36" t="s">
        <v>45</v>
      </c>
      <c r="L250" s="44">
        <v>0.124</v>
      </c>
      <c r="M250" s="44">
        <f t="shared" si="49"/>
        <v>0.17359999999999998</v>
      </c>
      <c r="N250" s="36">
        <v>1.4</v>
      </c>
      <c r="O250" s="36">
        <v>1.4</v>
      </c>
      <c r="P250" s="29">
        <f t="shared" si="61"/>
        <v>1.4</v>
      </c>
      <c r="Q250" s="29">
        <f t="shared" si="50"/>
        <v>2.1131561008861626</v>
      </c>
      <c r="R250" s="29">
        <f t="shared" si="51"/>
        <v>2.9584185412406274</v>
      </c>
      <c r="S250" s="29">
        <f t="shared" si="52"/>
        <v>1.6559244090720706</v>
      </c>
      <c r="T250" s="29">
        <f t="shared" si="53"/>
        <v>1.6559244090720706</v>
      </c>
      <c r="U250" s="29">
        <f t="shared" si="54"/>
        <v>1.6559244090720706</v>
      </c>
      <c r="V250" s="29">
        <v>3.13</v>
      </c>
      <c r="W250" s="30">
        <v>6.71</v>
      </c>
      <c r="X250" s="41" t="s">
        <v>50</v>
      </c>
      <c r="Y250" s="59"/>
      <c r="Z250" s="59"/>
      <c r="AA250" s="59"/>
      <c r="AB250" s="59"/>
      <c r="AC250" s="59"/>
      <c r="AD250" s="65">
        <v>3.13</v>
      </c>
      <c r="AE250" s="65">
        <v>6.71</v>
      </c>
      <c r="AF250" s="65">
        <f>Q250/(AD250/1000^0.5)^0.2</f>
        <v>3.3560058753982989</v>
      </c>
      <c r="AG250" s="29">
        <f t="shared" si="47"/>
        <v>3.2158753103204822</v>
      </c>
      <c r="AH250" s="29"/>
      <c r="AI250" s="29"/>
      <c r="AN250" s="31"/>
      <c r="AO250" s="31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  <c r="BA250" s="29"/>
      <c r="BB250" s="29"/>
      <c r="BC250" s="29"/>
      <c r="BD250" s="29"/>
      <c r="BE250" s="29"/>
      <c r="BG250" s="29"/>
      <c r="BH250" s="29"/>
      <c r="BI250" s="29"/>
      <c r="BJ250" s="29"/>
      <c r="BK250" s="29"/>
      <c r="BL250" s="29"/>
      <c r="BM250" s="29"/>
      <c r="BN250" s="29"/>
      <c r="BO250" s="29"/>
      <c r="BP250" s="29"/>
      <c r="BQ250" s="29"/>
      <c r="BR250" s="29"/>
      <c r="BS250" s="29"/>
      <c r="BT250" s="29"/>
      <c r="BU250" s="29"/>
      <c r="BV250" s="29"/>
      <c r="BW250" s="29"/>
      <c r="BX250" s="29"/>
      <c r="BY250" s="29"/>
      <c r="BZ250" s="29"/>
      <c r="CA250" s="29"/>
      <c r="CB250" s="29"/>
      <c r="CC250" s="29"/>
      <c r="CD250" s="29"/>
      <c r="CE250" s="29"/>
      <c r="CF250" s="29"/>
      <c r="CG250" s="29"/>
      <c r="CH250" s="29"/>
      <c r="CI250" s="29"/>
      <c r="CJ250" s="29"/>
      <c r="CK250" s="29"/>
      <c r="CL250" s="29"/>
      <c r="CM250" s="29"/>
      <c r="CN250" s="29"/>
      <c r="CO250" s="29"/>
      <c r="CP250" s="29"/>
      <c r="CQ250" s="29"/>
      <c r="CR250" s="29"/>
      <c r="CS250" s="29"/>
      <c r="CT250" s="29"/>
      <c r="CU250" s="29"/>
      <c r="CV250" s="29"/>
      <c r="CW250" s="29"/>
      <c r="CX250" s="29"/>
      <c r="CY250" s="29"/>
      <c r="CZ250" s="29"/>
      <c r="DA250" s="29"/>
      <c r="DB250" s="29"/>
      <c r="DC250" s="29"/>
      <c r="DD250" s="29"/>
      <c r="DE250" s="29"/>
      <c r="DF250" s="29"/>
      <c r="DG250" s="29"/>
      <c r="DH250" s="29"/>
      <c r="DI250" s="29"/>
    </row>
    <row r="251" spans="1:113" x14ac:dyDescent="0.25">
      <c r="A251" s="48">
        <v>196</v>
      </c>
      <c r="B251" s="58" t="s">
        <v>2</v>
      </c>
      <c r="C251" s="58" t="s">
        <v>7</v>
      </c>
      <c r="D251" s="58">
        <v>0.1</v>
      </c>
      <c r="E251" s="59">
        <v>0.8</v>
      </c>
      <c r="F251" s="59">
        <v>0.35</v>
      </c>
      <c r="G251" s="60">
        <v>3.5999999999999997E-2</v>
      </c>
      <c r="H251" s="63">
        <v>1.63</v>
      </c>
      <c r="I251" s="58">
        <v>3</v>
      </c>
      <c r="J251" s="58">
        <v>2.25</v>
      </c>
      <c r="K251" s="58" t="s">
        <v>45</v>
      </c>
      <c r="L251" s="58">
        <v>0.1391</v>
      </c>
      <c r="M251" s="60">
        <f t="shared" si="49"/>
        <v>0.19474</v>
      </c>
      <c r="N251" s="58">
        <v>1.41</v>
      </c>
      <c r="O251" s="58">
        <v>1.4</v>
      </c>
      <c r="P251" s="59">
        <f t="shared" si="61"/>
        <v>1.4</v>
      </c>
      <c r="Q251" s="59">
        <f t="shared" si="50"/>
        <v>2.3704839809134293</v>
      </c>
      <c r="R251" s="59">
        <f t="shared" si="51"/>
        <v>3.318677573278801</v>
      </c>
      <c r="S251" s="59">
        <f t="shared" si="52"/>
        <v>1.5746312365382127</v>
      </c>
      <c r="T251" s="59">
        <f t="shared" si="53"/>
        <v>1.5634636391159558</v>
      </c>
      <c r="U251" s="59">
        <f t="shared" si="54"/>
        <v>1.5634636391159558</v>
      </c>
      <c r="V251" s="59">
        <v>6.71</v>
      </c>
      <c r="W251" s="30">
        <v>11.59</v>
      </c>
      <c r="X251" s="61" t="s">
        <v>50</v>
      </c>
      <c r="Y251" s="59"/>
      <c r="Z251" s="59"/>
      <c r="AA251" s="59"/>
      <c r="AB251" s="59"/>
      <c r="AC251" s="59"/>
      <c r="AD251" s="65">
        <v>6.71</v>
      </c>
      <c r="AE251" s="65">
        <v>11.59</v>
      </c>
      <c r="AF251" s="65">
        <f>Q251/(AD251/1000^0.5)^0.2</f>
        <v>3.2321575402369915</v>
      </c>
      <c r="AG251" s="59">
        <f t="shared" si="47"/>
        <v>3.2339437605640793</v>
      </c>
      <c r="AH251" s="29"/>
      <c r="AI251" s="29"/>
      <c r="AN251" s="31"/>
      <c r="AO251" s="31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  <c r="AZ251" s="29"/>
      <c r="BA251" s="29"/>
      <c r="BB251" s="29"/>
      <c r="BC251" s="29"/>
      <c r="BD251" s="29"/>
      <c r="BE251" s="29"/>
      <c r="BG251" s="29"/>
      <c r="BH251" s="29"/>
      <c r="BI251" s="29"/>
      <c r="BJ251" s="29"/>
      <c r="BK251" s="29"/>
      <c r="BL251" s="29"/>
      <c r="BM251" s="29"/>
      <c r="BN251" s="29"/>
      <c r="BO251" s="29"/>
      <c r="BP251" s="29"/>
      <c r="BQ251" s="29"/>
      <c r="BR251" s="29"/>
      <c r="BS251" s="29"/>
      <c r="BT251" s="29"/>
      <c r="BU251" s="29"/>
      <c r="BV251" s="29"/>
      <c r="BW251" s="29"/>
      <c r="BX251" s="29"/>
      <c r="BY251" s="29"/>
      <c r="BZ251" s="29"/>
      <c r="CA251" s="29"/>
      <c r="CB251" s="29"/>
      <c r="CC251" s="29"/>
      <c r="CD251" s="29"/>
      <c r="CE251" s="29"/>
      <c r="CF251" s="29"/>
      <c r="CG251" s="29"/>
      <c r="CH251" s="29"/>
      <c r="CI251" s="29"/>
      <c r="CJ251" s="29"/>
      <c r="CK251" s="29"/>
      <c r="CL251" s="29"/>
      <c r="CM251" s="29"/>
      <c r="CN251" s="29"/>
      <c r="CO251" s="29"/>
      <c r="CP251" s="29"/>
      <c r="CQ251" s="29"/>
      <c r="CR251" s="29"/>
      <c r="CS251" s="29"/>
      <c r="CT251" s="29"/>
      <c r="CU251" s="29"/>
      <c r="CV251" s="29"/>
      <c r="CW251" s="29"/>
      <c r="CX251" s="29"/>
      <c r="CY251" s="29"/>
      <c r="CZ251" s="29"/>
      <c r="DA251" s="29"/>
      <c r="DB251" s="29"/>
      <c r="DC251" s="29"/>
      <c r="DD251" s="29"/>
      <c r="DE251" s="29"/>
      <c r="DF251" s="29"/>
      <c r="DG251" s="29"/>
      <c r="DH251" s="29"/>
      <c r="DI251" s="29"/>
    </row>
    <row r="252" spans="1:113" x14ac:dyDescent="0.25">
      <c r="A252" s="49">
        <v>197</v>
      </c>
      <c r="B252" s="37" t="s">
        <v>2</v>
      </c>
      <c r="C252" s="37" t="s">
        <v>7</v>
      </c>
      <c r="D252" s="37">
        <v>0.1</v>
      </c>
      <c r="E252" s="33">
        <v>0.8</v>
      </c>
      <c r="F252" s="33">
        <v>0.35</v>
      </c>
      <c r="G252" s="50">
        <v>3.5999999999999997E-2</v>
      </c>
      <c r="H252" s="34">
        <v>1.63</v>
      </c>
      <c r="I252" s="37">
        <v>3</v>
      </c>
      <c r="J252" s="37">
        <v>2.25</v>
      </c>
      <c r="K252" s="37" t="s">
        <v>45</v>
      </c>
      <c r="L252" s="50">
        <v>0.1666</v>
      </c>
      <c r="M252" s="50">
        <f t="shared" si="49"/>
        <v>0.23323999999999998</v>
      </c>
      <c r="N252" s="37">
        <v>1.41</v>
      </c>
      <c r="O252" s="37">
        <v>1.4</v>
      </c>
      <c r="P252" s="33">
        <f t="shared" si="61"/>
        <v>1.4</v>
      </c>
      <c r="Q252" s="33">
        <f t="shared" si="50"/>
        <v>2.839127471029312</v>
      </c>
      <c r="R252" s="33">
        <f t="shared" si="51"/>
        <v>3.9747784594410365</v>
      </c>
      <c r="S252" s="33">
        <f t="shared" si="52"/>
        <v>1.4388149076153858</v>
      </c>
      <c r="T252" s="33">
        <f t="shared" si="53"/>
        <v>1.4286105465684682</v>
      </c>
      <c r="U252" s="33">
        <f t="shared" si="54"/>
        <v>1.4286105465684682</v>
      </c>
      <c r="V252" s="33">
        <v>11.84</v>
      </c>
      <c r="W252" s="32">
        <v>17</v>
      </c>
      <c r="X252" s="72" t="s">
        <v>50</v>
      </c>
      <c r="Y252" s="33"/>
      <c r="Z252" s="33"/>
      <c r="AA252" s="33"/>
      <c r="AB252" s="33"/>
      <c r="AC252" s="33"/>
      <c r="AD252" s="57">
        <v>11.84</v>
      </c>
      <c r="AE252" s="57">
        <v>17</v>
      </c>
      <c r="AF252" s="57">
        <f>Q252/(AD252/1000^0.5)^0.2</f>
        <v>3.4555290744079863</v>
      </c>
      <c r="AG252" s="33">
        <f t="shared" si="47"/>
        <v>3.5876265811651264</v>
      </c>
      <c r="AH252" s="29"/>
      <c r="AI252" s="29"/>
      <c r="AN252" s="31"/>
      <c r="AO252" s="31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  <c r="BA252" s="29"/>
      <c r="BB252" s="29"/>
      <c r="BC252" s="29"/>
      <c r="BD252" s="29"/>
      <c r="BE252" s="29"/>
      <c r="BG252" s="29"/>
      <c r="BH252" s="29"/>
      <c r="BI252" s="29"/>
      <c r="BJ252" s="29"/>
      <c r="BK252" s="29"/>
      <c r="BL252" s="29"/>
      <c r="BM252" s="29"/>
      <c r="BN252" s="29"/>
      <c r="BO252" s="29"/>
      <c r="BP252" s="29"/>
      <c r="BQ252" s="29"/>
      <c r="BR252" s="29"/>
      <c r="BS252" s="29"/>
      <c r="BT252" s="29"/>
      <c r="BU252" s="29"/>
      <c r="BV252" s="29"/>
      <c r="BW252" s="29"/>
      <c r="BX252" s="29"/>
      <c r="BY252" s="29"/>
      <c r="BZ252" s="29"/>
      <c r="CA252" s="29"/>
      <c r="CB252" s="29"/>
      <c r="CC252" s="29"/>
      <c r="CD252" s="29"/>
      <c r="CE252" s="29"/>
      <c r="CF252" s="29"/>
      <c r="CG252" s="29"/>
      <c r="CH252" s="29"/>
      <c r="CI252" s="29"/>
      <c r="CJ252" s="29"/>
      <c r="CK252" s="29"/>
      <c r="CL252" s="29"/>
      <c r="CM252" s="29"/>
      <c r="CN252" s="29"/>
      <c r="CO252" s="29"/>
      <c r="CP252" s="29"/>
      <c r="CQ252" s="29"/>
      <c r="CR252" s="29"/>
      <c r="CS252" s="29"/>
      <c r="CT252" s="29"/>
      <c r="CU252" s="29"/>
      <c r="CV252" s="29"/>
      <c r="CW252" s="29"/>
      <c r="CX252" s="29"/>
      <c r="CY252" s="29"/>
      <c r="CZ252" s="29"/>
      <c r="DA252" s="29"/>
      <c r="DB252" s="29"/>
      <c r="DC252" s="29"/>
      <c r="DD252" s="29"/>
      <c r="DE252" s="29"/>
      <c r="DF252" s="29"/>
      <c r="DG252" s="29"/>
      <c r="DH252" s="29"/>
      <c r="DI252" s="29"/>
    </row>
    <row r="253" spans="1:113" x14ac:dyDescent="0.25">
      <c r="A253" s="48"/>
      <c r="G253" s="44"/>
      <c r="L253" s="44"/>
      <c r="M253" s="44"/>
      <c r="P253" s="29"/>
      <c r="Q253" s="29"/>
      <c r="R253" s="29"/>
      <c r="S253" s="29"/>
      <c r="T253" s="29"/>
      <c r="U253" s="29"/>
      <c r="W253" s="65"/>
      <c r="Y253" s="59"/>
      <c r="Z253" s="58"/>
      <c r="AA253" s="58"/>
      <c r="AB253" s="59"/>
      <c r="AC253" s="58"/>
      <c r="AD253" s="59"/>
      <c r="AE253" s="59"/>
      <c r="AF253" s="59"/>
      <c r="AG253" s="29"/>
      <c r="AH253" s="29"/>
      <c r="AI253" s="29"/>
      <c r="AN253" s="31"/>
      <c r="AO253" s="31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  <c r="BA253" s="29"/>
      <c r="BB253" s="29"/>
      <c r="BC253" s="29"/>
      <c r="BD253" s="29"/>
      <c r="BE253" s="29"/>
      <c r="BG253" s="29"/>
      <c r="BH253" s="29"/>
      <c r="BI253" s="29"/>
      <c r="BJ253" s="29"/>
      <c r="BK253" s="29"/>
      <c r="BL253" s="29"/>
      <c r="BM253" s="29"/>
      <c r="BN253" s="29"/>
      <c r="BO253" s="29"/>
      <c r="BP253" s="29"/>
      <c r="BQ253" s="29"/>
      <c r="BR253" s="29"/>
      <c r="BS253" s="29"/>
      <c r="BT253" s="29"/>
      <c r="BU253" s="29"/>
      <c r="BV253" s="29"/>
      <c r="BW253" s="29"/>
      <c r="BX253" s="29"/>
      <c r="BY253" s="29"/>
      <c r="BZ253" s="29"/>
      <c r="CA253" s="29"/>
      <c r="CB253" s="29"/>
      <c r="CC253" s="29"/>
      <c r="CD253" s="29"/>
      <c r="CE253" s="29"/>
      <c r="CF253" s="29"/>
      <c r="CG253" s="29"/>
      <c r="CH253" s="29"/>
      <c r="CI253" s="29"/>
      <c r="CJ253" s="29"/>
      <c r="CK253" s="29"/>
      <c r="CL253" s="29"/>
      <c r="CM253" s="29"/>
      <c r="CN253" s="29"/>
      <c r="CO253" s="29"/>
      <c r="CP253" s="29"/>
      <c r="CQ253" s="29"/>
      <c r="CR253" s="29"/>
      <c r="CS253" s="29"/>
      <c r="CT253" s="29"/>
      <c r="CU253" s="29"/>
      <c r="CV253" s="29"/>
      <c r="CW253" s="29"/>
      <c r="CX253" s="29"/>
      <c r="CY253" s="29"/>
      <c r="CZ253" s="29"/>
      <c r="DA253" s="29"/>
      <c r="DB253" s="29"/>
      <c r="DC253" s="29"/>
      <c r="DD253" s="29"/>
      <c r="DE253" s="29"/>
      <c r="DF253" s="29"/>
      <c r="DG253" s="29"/>
      <c r="DH253" s="29"/>
      <c r="DI253" s="29"/>
    </row>
    <row r="254" spans="1:113" x14ac:dyDescent="0.25">
      <c r="A254" s="48"/>
      <c r="G254" s="44"/>
      <c r="L254" s="44"/>
      <c r="M254" s="44"/>
      <c r="P254" s="29"/>
      <c r="Q254" s="29"/>
      <c r="R254" s="29"/>
      <c r="S254" s="29"/>
      <c r="T254" s="29"/>
      <c r="U254" s="29"/>
      <c r="W254" s="65"/>
      <c r="Y254" s="59"/>
      <c r="Z254" s="58"/>
      <c r="AA254" s="58"/>
      <c r="AB254" s="59"/>
      <c r="AC254" s="58"/>
      <c r="AD254" s="59"/>
      <c r="AE254" s="59"/>
      <c r="AF254" s="59"/>
      <c r="AG254" s="29"/>
      <c r="AH254" s="29"/>
      <c r="AI254" s="29"/>
      <c r="AN254" s="31"/>
      <c r="AO254" s="31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  <c r="BA254" s="29"/>
      <c r="BB254" s="29"/>
      <c r="BC254" s="29"/>
      <c r="BD254" s="29"/>
      <c r="BE254" s="29"/>
      <c r="BG254" s="29"/>
      <c r="BH254" s="29"/>
      <c r="BI254" s="29"/>
      <c r="BJ254" s="29"/>
      <c r="BK254" s="29"/>
      <c r="BL254" s="29"/>
      <c r="BM254" s="29"/>
      <c r="BN254" s="29"/>
      <c r="BO254" s="29"/>
      <c r="BP254" s="29"/>
      <c r="BQ254" s="29"/>
      <c r="BR254" s="29"/>
      <c r="BS254" s="29"/>
      <c r="BT254" s="29"/>
      <c r="BU254" s="29"/>
      <c r="BV254" s="29"/>
      <c r="BW254" s="29"/>
      <c r="BX254" s="29"/>
      <c r="BY254" s="29"/>
      <c r="BZ254" s="29"/>
      <c r="CA254" s="29"/>
      <c r="CB254" s="29"/>
      <c r="CC254" s="29"/>
      <c r="CD254" s="29"/>
      <c r="CE254" s="29"/>
      <c r="CF254" s="29"/>
      <c r="CG254" s="29"/>
      <c r="CH254" s="29"/>
      <c r="CI254" s="29"/>
      <c r="CJ254" s="29"/>
      <c r="CK254" s="29"/>
      <c r="CL254" s="29"/>
      <c r="CM254" s="29"/>
      <c r="CN254" s="29"/>
      <c r="CO254" s="29"/>
      <c r="CP254" s="29"/>
      <c r="CQ254" s="29"/>
      <c r="CR254" s="29"/>
      <c r="CS254" s="29"/>
      <c r="CT254" s="29"/>
      <c r="CU254" s="29"/>
      <c r="CV254" s="29"/>
      <c r="CW254" s="29"/>
      <c r="CX254" s="29"/>
      <c r="CY254" s="29"/>
      <c r="CZ254" s="29"/>
      <c r="DA254" s="29"/>
      <c r="DB254" s="29"/>
      <c r="DC254" s="29"/>
      <c r="DD254" s="29"/>
      <c r="DE254" s="29"/>
      <c r="DF254" s="29"/>
      <c r="DG254" s="29"/>
      <c r="DH254" s="29"/>
      <c r="DI254" s="29"/>
    </row>
    <row r="255" spans="1:113" x14ac:dyDescent="0.25">
      <c r="A255" s="48"/>
      <c r="G255" s="44"/>
      <c r="L255" s="44"/>
      <c r="M255" s="44"/>
      <c r="P255" s="29"/>
      <c r="Q255" s="29"/>
      <c r="R255" s="29"/>
      <c r="S255" s="29"/>
      <c r="T255" s="29"/>
      <c r="U255" s="29"/>
      <c r="W255" s="65"/>
      <c r="Y255" s="59"/>
      <c r="Z255" s="58"/>
      <c r="AA255" s="58"/>
      <c r="AB255" s="59"/>
      <c r="AC255" s="58"/>
      <c r="AD255" s="59"/>
      <c r="AE255" s="59"/>
      <c r="AF255" s="59"/>
      <c r="AG255" s="29"/>
      <c r="AH255" s="29"/>
      <c r="AI255" s="29"/>
      <c r="AN255" s="31"/>
      <c r="AO255" s="31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  <c r="BA255" s="29"/>
      <c r="BB255" s="29"/>
      <c r="BC255" s="29"/>
      <c r="BD255" s="29"/>
      <c r="BE255" s="29"/>
      <c r="BG255" s="29"/>
      <c r="BH255" s="29"/>
      <c r="BI255" s="29"/>
      <c r="BJ255" s="29"/>
      <c r="BK255" s="29"/>
      <c r="BL255" s="29"/>
      <c r="BM255" s="29"/>
      <c r="BN255" s="29"/>
      <c r="BO255" s="29"/>
      <c r="BP255" s="29"/>
      <c r="BQ255" s="29"/>
      <c r="BR255" s="29"/>
      <c r="BS255" s="29"/>
      <c r="BT255" s="29"/>
      <c r="BU255" s="29"/>
      <c r="BV255" s="29"/>
      <c r="BW255" s="29"/>
      <c r="BX255" s="29"/>
      <c r="BY255" s="29"/>
      <c r="BZ255" s="29"/>
      <c r="CA255" s="29"/>
      <c r="CB255" s="29"/>
      <c r="CC255" s="29"/>
      <c r="CD255" s="29"/>
      <c r="CE255" s="29"/>
      <c r="CF255" s="29"/>
      <c r="CG255" s="29"/>
      <c r="CH255" s="29"/>
      <c r="CI255" s="29"/>
      <c r="CJ255" s="29"/>
      <c r="CK255" s="29"/>
      <c r="CL255" s="29"/>
      <c r="CM255" s="29"/>
      <c r="CN255" s="29"/>
      <c r="CO255" s="29"/>
      <c r="CP255" s="29"/>
      <c r="CQ255" s="29"/>
      <c r="CR255" s="29"/>
      <c r="CS255" s="29"/>
      <c r="CT255" s="29"/>
      <c r="CU255" s="29"/>
      <c r="CV255" s="29"/>
      <c r="CW255" s="29"/>
      <c r="CX255" s="29"/>
      <c r="CY255" s="29"/>
      <c r="CZ255" s="29"/>
      <c r="DA255" s="29"/>
      <c r="DB255" s="29"/>
      <c r="DC255" s="29"/>
      <c r="DD255" s="29"/>
      <c r="DE255" s="29"/>
      <c r="DF255" s="29"/>
      <c r="DG255" s="29"/>
      <c r="DH255" s="29"/>
      <c r="DI255" s="29"/>
    </row>
    <row r="256" spans="1:113" x14ac:dyDescent="0.25">
      <c r="A256" s="48"/>
      <c r="G256" s="44"/>
      <c r="L256" s="44"/>
      <c r="M256" s="44"/>
      <c r="P256" s="29"/>
      <c r="Q256" s="29"/>
      <c r="R256" s="29"/>
      <c r="S256" s="29"/>
      <c r="T256" s="29"/>
      <c r="U256" s="29"/>
      <c r="W256" s="65"/>
      <c r="Y256" s="59"/>
      <c r="Z256" s="58"/>
      <c r="AA256" s="58"/>
      <c r="AB256" s="59"/>
      <c r="AC256" s="58"/>
      <c r="AD256" s="59"/>
      <c r="AE256" s="59"/>
      <c r="AF256" s="59"/>
      <c r="AG256" s="29"/>
      <c r="AH256" s="29"/>
      <c r="AI256" s="29"/>
      <c r="AN256" s="31"/>
      <c r="AO256" s="31"/>
      <c r="AP256" s="29"/>
      <c r="AQ256" s="29"/>
      <c r="AR256" s="29"/>
      <c r="AS256" s="29"/>
      <c r="AT256" s="29"/>
      <c r="AU256" s="29"/>
      <c r="AV256" s="29"/>
      <c r="AW256" s="29"/>
      <c r="AX256" s="29"/>
      <c r="AY256" s="29"/>
      <c r="AZ256" s="29"/>
      <c r="BA256" s="29"/>
      <c r="BB256" s="29"/>
      <c r="BC256" s="29"/>
      <c r="BD256" s="29"/>
      <c r="BE256" s="29"/>
      <c r="BG256" s="29"/>
      <c r="BH256" s="29"/>
      <c r="BI256" s="29"/>
      <c r="BJ256" s="29"/>
      <c r="BK256" s="29"/>
      <c r="BL256" s="29"/>
      <c r="BM256" s="29"/>
      <c r="BN256" s="29"/>
      <c r="BO256" s="29"/>
      <c r="BP256" s="29"/>
      <c r="BQ256" s="29"/>
      <c r="BR256" s="29"/>
      <c r="BS256" s="29"/>
      <c r="BT256" s="29"/>
      <c r="BU256" s="29"/>
      <c r="BV256" s="29"/>
      <c r="BW256" s="29"/>
      <c r="BX256" s="29"/>
      <c r="BY256" s="29"/>
      <c r="BZ256" s="29"/>
      <c r="CA256" s="29"/>
      <c r="CB256" s="29"/>
      <c r="CC256" s="29"/>
      <c r="CD256" s="29"/>
      <c r="CE256" s="29"/>
      <c r="CF256" s="29"/>
      <c r="CG256" s="29"/>
      <c r="CH256" s="29"/>
      <c r="CI256" s="29"/>
      <c r="CJ256" s="29"/>
      <c r="CK256" s="29"/>
      <c r="CL256" s="29"/>
      <c r="CM256" s="29"/>
      <c r="CN256" s="29"/>
      <c r="CO256" s="29"/>
      <c r="CP256" s="29"/>
      <c r="CQ256" s="29"/>
      <c r="CR256" s="29"/>
      <c r="CS256" s="29"/>
      <c r="CT256" s="29"/>
      <c r="CU256" s="29"/>
      <c r="CV256" s="29"/>
      <c r="CW256" s="29"/>
      <c r="CX256" s="29"/>
      <c r="CY256" s="29"/>
      <c r="CZ256" s="29"/>
      <c r="DA256" s="29"/>
      <c r="DB256" s="29"/>
      <c r="DC256" s="29"/>
      <c r="DD256" s="29"/>
      <c r="DE256" s="29"/>
      <c r="DF256" s="29"/>
      <c r="DG256" s="29"/>
      <c r="DH256" s="29"/>
      <c r="DI256" s="29"/>
    </row>
    <row r="257" spans="1:113" x14ac:dyDescent="0.25">
      <c r="A257" s="48"/>
      <c r="G257" s="44"/>
      <c r="L257" s="44"/>
      <c r="M257" s="44"/>
      <c r="P257" s="29"/>
      <c r="Q257" s="29"/>
      <c r="R257" s="29"/>
      <c r="S257" s="29"/>
      <c r="T257" s="29"/>
      <c r="U257" s="29"/>
      <c r="W257" s="65"/>
      <c r="Y257" s="59"/>
      <c r="Z257" s="58"/>
      <c r="AA257" s="58"/>
      <c r="AB257" s="59"/>
      <c r="AC257" s="58"/>
      <c r="AD257" s="59"/>
      <c r="AE257" s="59"/>
      <c r="AF257" s="59"/>
      <c r="AG257" s="29"/>
      <c r="AH257" s="29"/>
      <c r="AI257" s="29"/>
      <c r="AN257" s="31"/>
      <c r="AO257" s="31"/>
      <c r="AP257" s="29"/>
      <c r="AQ257" s="29"/>
      <c r="AR257" s="29"/>
      <c r="AS257" s="29"/>
      <c r="AT257" s="29"/>
      <c r="AU257" s="29"/>
      <c r="AV257" s="29"/>
      <c r="AW257" s="29"/>
      <c r="AX257" s="29"/>
      <c r="AY257" s="29"/>
      <c r="AZ257" s="29"/>
      <c r="BA257" s="29"/>
      <c r="BB257" s="29"/>
      <c r="BC257" s="29"/>
      <c r="BD257" s="29"/>
      <c r="BE257" s="29"/>
      <c r="BG257" s="29"/>
      <c r="BH257" s="29"/>
      <c r="BI257" s="29"/>
      <c r="BJ257" s="29"/>
      <c r="BK257" s="29"/>
      <c r="BL257" s="29"/>
      <c r="BM257" s="29"/>
      <c r="BN257" s="29"/>
      <c r="BO257" s="29"/>
      <c r="BP257" s="29"/>
      <c r="BQ257" s="29"/>
      <c r="BR257" s="29"/>
      <c r="BS257" s="29"/>
      <c r="BT257" s="29"/>
      <c r="BU257" s="29"/>
      <c r="BV257" s="29"/>
      <c r="BW257" s="29"/>
      <c r="BX257" s="29"/>
      <c r="BY257" s="29"/>
      <c r="BZ257" s="29"/>
      <c r="CA257" s="29"/>
      <c r="CB257" s="29"/>
      <c r="CC257" s="29"/>
      <c r="CD257" s="29"/>
      <c r="CE257" s="29"/>
      <c r="CF257" s="29"/>
      <c r="CG257" s="29"/>
      <c r="CH257" s="29"/>
      <c r="CI257" s="29"/>
      <c r="CJ257" s="29"/>
      <c r="CK257" s="29"/>
      <c r="CL257" s="29"/>
      <c r="CM257" s="29"/>
      <c r="CN257" s="29"/>
      <c r="CO257" s="29"/>
      <c r="CP257" s="29"/>
      <c r="CQ257" s="29"/>
      <c r="CR257" s="29"/>
      <c r="CS257" s="29"/>
      <c r="CT257" s="29"/>
      <c r="CU257" s="29"/>
      <c r="CV257" s="29"/>
      <c r="CW257" s="29"/>
      <c r="CX257" s="29"/>
      <c r="CY257" s="29"/>
      <c r="CZ257" s="29"/>
      <c r="DA257" s="29"/>
      <c r="DB257" s="29"/>
      <c r="DC257" s="29"/>
      <c r="DD257" s="29"/>
      <c r="DE257" s="29"/>
      <c r="DF257" s="29"/>
      <c r="DG257" s="29"/>
      <c r="DH257" s="29"/>
      <c r="DI257" s="29"/>
    </row>
    <row r="258" spans="1:113" x14ac:dyDescent="0.25">
      <c r="A258" s="48"/>
      <c r="G258" s="44"/>
      <c r="L258" s="44"/>
      <c r="M258" s="44"/>
      <c r="P258" s="29"/>
      <c r="Q258" s="29"/>
      <c r="R258" s="29"/>
      <c r="S258" s="29"/>
      <c r="T258" s="29"/>
      <c r="U258" s="29"/>
      <c r="W258" s="65"/>
      <c r="Y258" s="59"/>
      <c r="Z258" s="58"/>
      <c r="AA258" s="58"/>
      <c r="AB258" s="59"/>
      <c r="AC258" s="58"/>
      <c r="AD258" s="59"/>
      <c r="AE258" s="59"/>
      <c r="AF258" s="59"/>
      <c r="AG258" s="29"/>
      <c r="AH258" s="29"/>
      <c r="AI258" s="29"/>
      <c r="AN258" s="31"/>
      <c r="AO258" s="31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  <c r="BA258" s="29"/>
      <c r="BB258" s="29"/>
      <c r="BC258" s="29"/>
      <c r="BD258" s="29"/>
      <c r="BE258" s="29"/>
      <c r="BG258" s="29"/>
      <c r="BH258" s="29"/>
      <c r="BI258" s="29"/>
      <c r="BJ258" s="29"/>
      <c r="BK258" s="29"/>
      <c r="BL258" s="29"/>
      <c r="BM258" s="29"/>
      <c r="BN258" s="29"/>
      <c r="BO258" s="29"/>
      <c r="BP258" s="29"/>
      <c r="BQ258" s="29"/>
      <c r="BR258" s="29"/>
      <c r="BS258" s="29"/>
      <c r="BT258" s="29"/>
      <c r="BU258" s="29"/>
      <c r="BV258" s="29"/>
      <c r="BW258" s="29"/>
      <c r="BX258" s="29"/>
      <c r="BY258" s="29"/>
      <c r="BZ258" s="29"/>
      <c r="CA258" s="29"/>
      <c r="CB258" s="29"/>
      <c r="CC258" s="29"/>
      <c r="CD258" s="29"/>
      <c r="CE258" s="29"/>
      <c r="CF258" s="29"/>
      <c r="CG258" s="29"/>
      <c r="CH258" s="29"/>
      <c r="CI258" s="29"/>
      <c r="CJ258" s="29"/>
      <c r="CK258" s="29"/>
      <c r="CL258" s="29"/>
      <c r="CM258" s="29"/>
      <c r="CN258" s="29"/>
      <c r="CO258" s="29"/>
      <c r="CP258" s="29"/>
      <c r="CQ258" s="29"/>
      <c r="CR258" s="29"/>
      <c r="CS258" s="29"/>
      <c r="CT258" s="29"/>
      <c r="CU258" s="29"/>
      <c r="CV258" s="29"/>
      <c r="CW258" s="29"/>
      <c r="CX258" s="29"/>
      <c r="CY258" s="29"/>
      <c r="CZ258" s="29"/>
      <c r="DA258" s="29"/>
      <c r="DB258" s="29"/>
      <c r="DC258" s="29"/>
      <c r="DD258" s="29"/>
      <c r="DE258" s="29"/>
      <c r="DF258" s="29"/>
      <c r="DG258" s="29"/>
      <c r="DH258" s="29"/>
      <c r="DI258" s="29"/>
    </row>
    <row r="259" spans="1:113" x14ac:dyDescent="0.25">
      <c r="A259" s="58"/>
      <c r="B259" s="58"/>
      <c r="C259" s="58"/>
      <c r="D259" s="58"/>
      <c r="E259" s="59"/>
      <c r="F259" s="59"/>
      <c r="G259" s="60"/>
      <c r="H259" s="58"/>
      <c r="I259" s="58"/>
      <c r="J259" s="58"/>
      <c r="K259" s="58"/>
      <c r="L259" s="60"/>
      <c r="M259" s="60"/>
      <c r="N259" s="58"/>
      <c r="O259" s="58"/>
      <c r="P259" s="59"/>
      <c r="Q259" s="59"/>
      <c r="R259" s="59"/>
      <c r="S259" s="59"/>
      <c r="T259" s="59"/>
      <c r="U259" s="59"/>
      <c r="V259" s="59"/>
      <c r="W259" s="65"/>
      <c r="X259" s="61"/>
      <c r="Y259" s="59"/>
      <c r="Z259" s="58"/>
      <c r="AA259" s="58"/>
      <c r="AB259" s="59"/>
      <c r="AC259" s="58"/>
      <c r="AG259" s="29"/>
      <c r="AH259" s="29"/>
      <c r="AI259" s="29"/>
      <c r="AN259" s="31"/>
      <c r="AO259" s="31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  <c r="BA259" s="29"/>
      <c r="BB259" s="29"/>
      <c r="BC259" s="29"/>
      <c r="BD259" s="29"/>
      <c r="BE259" s="29"/>
      <c r="BG259" s="29"/>
      <c r="BH259" s="29"/>
      <c r="BI259" s="29"/>
      <c r="BJ259" s="29"/>
      <c r="BK259" s="29"/>
      <c r="BL259" s="29"/>
      <c r="BM259" s="29"/>
      <c r="BN259" s="29"/>
      <c r="BO259" s="29"/>
      <c r="BP259" s="29"/>
      <c r="BQ259" s="29"/>
      <c r="BR259" s="29"/>
      <c r="BS259" s="29"/>
      <c r="BT259" s="29"/>
      <c r="BU259" s="29"/>
      <c r="BV259" s="29"/>
      <c r="BW259" s="29"/>
      <c r="BX259" s="29"/>
      <c r="BY259" s="29"/>
      <c r="BZ259" s="29"/>
      <c r="CA259" s="29"/>
      <c r="CB259" s="29"/>
      <c r="CC259" s="29"/>
      <c r="CD259" s="29"/>
      <c r="CE259" s="29"/>
      <c r="CF259" s="29"/>
      <c r="CG259" s="29"/>
      <c r="CH259" s="29"/>
      <c r="CI259" s="29"/>
      <c r="CJ259" s="29"/>
      <c r="CK259" s="29"/>
      <c r="CL259" s="29"/>
      <c r="CM259" s="29"/>
      <c r="CN259" s="29"/>
      <c r="CO259" s="29"/>
      <c r="CP259" s="29"/>
      <c r="CQ259" s="29"/>
      <c r="CR259" s="29"/>
      <c r="CS259" s="29"/>
      <c r="CT259" s="29"/>
      <c r="CU259" s="29"/>
      <c r="CV259" s="29"/>
      <c r="CW259" s="29"/>
      <c r="CX259" s="29"/>
      <c r="CY259" s="29"/>
      <c r="CZ259" s="29"/>
      <c r="DA259" s="29"/>
      <c r="DB259" s="29"/>
      <c r="DC259" s="29"/>
      <c r="DD259" s="29"/>
      <c r="DE259" s="29"/>
      <c r="DF259" s="29"/>
      <c r="DG259" s="29"/>
      <c r="DH259" s="29"/>
      <c r="DI259" s="29"/>
    </row>
    <row r="260" spans="1:113" x14ac:dyDescent="0.25">
      <c r="A260" s="58"/>
      <c r="B260" s="58"/>
      <c r="C260" s="58"/>
      <c r="D260" s="58"/>
      <c r="E260" s="59"/>
      <c r="F260" s="59"/>
      <c r="G260" s="60"/>
      <c r="H260" s="58"/>
      <c r="I260" s="58"/>
      <c r="J260" s="58"/>
      <c r="K260" s="58"/>
      <c r="L260" s="60"/>
      <c r="M260" s="60"/>
      <c r="N260" s="58"/>
      <c r="O260" s="58"/>
      <c r="P260" s="59"/>
      <c r="Q260" s="59"/>
      <c r="R260" s="59"/>
      <c r="S260" s="59"/>
      <c r="T260" s="59"/>
      <c r="U260" s="59"/>
      <c r="V260" s="59"/>
      <c r="W260" s="59"/>
      <c r="X260" s="62"/>
      <c r="Y260" s="58"/>
      <c r="Z260" s="58"/>
      <c r="AA260" s="59"/>
      <c r="AB260" s="59"/>
      <c r="AC260" s="59"/>
      <c r="AG260" s="29"/>
      <c r="AH260" s="29"/>
      <c r="AI260" s="29"/>
      <c r="AN260" s="31"/>
      <c r="AO260" s="31"/>
      <c r="AP260" s="29"/>
      <c r="AQ260" s="29"/>
      <c r="AR260" s="29"/>
      <c r="AS260" s="29"/>
      <c r="AT260" s="29"/>
      <c r="AU260" s="29"/>
      <c r="AV260" s="29"/>
      <c r="AW260" s="29"/>
      <c r="AX260" s="29"/>
      <c r="AY260" s="29"/>
      <c r="AZ260" s="29"/>
      <c r="BA260" s="29"/>
      <c r="BB260" s="29"/>
      <c r="BC260" s="29"/>
      <c r="BD260" s="29"/>
      <c r="BE260" s="29"/>
      <c r="BG260" s="29"/>
      <c r="BH260" s="29"/>
      <c r="BI260" s="29"/>
      <c r="BJ260" s="29"/>
      <c r="BK260" s="29"/>
      <c r="BL260" s="29"/>
      <c r="BM260" s="29"/>
      <c r="BN260" s="29"/>
      <c r="BO260" s="29"/>
      <c r="BP260" s="29"/>
      <c r="BQ260" s="29"/>
      <c r="BR260" s="29"/>
      <c r="BS260" s="29"/>
      <c r="BT260" s="29"/>
      <c r="BU260" s="29"/>
      <c r="BV260" s="29"/>
      <c r="BW260" s="29"/>
      <c r="BX260" s="29"/>
      <c r="BY260" s="29"/>
      <c r="BZ260" s="29"/>
      <c r="CA260" s="29"/>
      <c r="CB260" s="29"/>
      <c r="CC260" s="29"/>
      <c r="CD260" s="29"/>
      <c r="CE260" s="29"/>
      <c r="CF260" s="29"/>
      <c r="CG260" s="29"/>
      <c r="CH260" s="29"/>
      <c r="CI260" s="29"/>
      <c r="CJ260" s="29"/>
      <c r="CK260" s="29"/>
      <c r="CL260" s="29"/>
      <c r="CM260" s="29"/>
      <c r="CN260" s="29"/>
      <c r="CO260" s="29"/>
      <c r="CP260" s="29"/>
      <c r="CQ260" s="29"/>
      <c r="CR260" s="29"/>
      <c r="CS260" s="29"/>
      <c r="CT260" s="29"/>
      <c r="CU260" s="29"/>
      <c r="CV260" s="29"/>
      <c r="CW260" s="29"/>
      <c r="CX260" s="29"/>
      <c r="CY260" s="29"/>
      <c r="CZ260" s="29"/>
      <c r="DA260" s="29"/>
      <c r="DB260" s="29"/>
      <c r="DC260" s="29"/>
      <c r="DD260" s="29"/>
      <c r="DE260" s="29"/>
      <c r="DF260" s="29"/>
      <c r="DG260" s="29"/>
      <c r="DH260" s="29"/>
      <c r="DI260" s="29"/>
    </row>
    <row r="261" spans="1:113" x14ac:dyDescent="0.25">
      <c r="A261" s="58"/>
      <c r="B261" s="58"/>
      <c r="C261" s="58"/>
      <c r="D261" s="58"/>
      <c r="E261" s="59"/>
      <c r="F261" s="59"/>
      <c r="G261" s="60"/>
      <c r="H261" s="58"/>
      <c r="I261" s="58"/>
      <c r="J261" s="58"/>
      <c r="K261" s="58"/>
      <c r="L261" s="60"/>
      <c r="M261" s="60"/>
      <c r="N261" s="58"/>
      <c r="O261" s="58"/>
      <c r="P261" s="59"/>
      <c r="Q261" s="59"/>
      <c r="R261" s="59"/>
      <c r="S261" s="59"/>
      <c r="T261" s="59"/>
      <c r="U261" s="59"/>
      <c r="V261" s="59"/>
      <c r="W261" s="59"/>
      <c r="X261" s="62"/>
      <c r="Y261" s="59"/>
      <c r="Z261" s="59"/>
      <c r="AA261" s="59"/>
      <c r="AB261" s="59"/>
      <c r="AC261" s="59"/>
      <c r="AG261" s="29"/>
      <c r="AH261" s="29"/>
      <c r="AI261" s="29"/>
      <c r="AN261" s="31"/>
      <c r="AO261" s="31"/>
      <c r="AP261" s="29"/>
      <c r="AQ261" s="29"/>
      <c r="AR261" s="29"/>
      <c r="AS261" s="29"/>
      <c r="AT261" s="29"/>
      <c r="AU261" s="29"/>
      <c r="AV261" s="29"/>
      <c r="AW261" s="29"/>
      <c r="AX261" s="29"/>
      <c r="AY261" s="29"/>
      <c r="AZ261" s="29"/>
      <c r="BA261" s="29"/>
      <c r="BB261" s="29"/>
      <c r="BC261" s="29"/>
      <c r="BD261" s="29"/>
      <c r="BE261" s="29"/>
      <c r="BG261" s="29"/>
      <c r="BH261" s="29"/>
      <c r="BI261" s="29"/>
      <c r="BJ261" s="29"/>
      <c r="BK261" s="29"/>
      <c r="BL261" s="29"/>
      <c r="BM261" s="29"/>
      <c r="BN261" s="29"/>
      <c r="BO261" s="29"/>
      <c r="BP261" s="29"/>
      <c r="BQ261" s="29"/>
      <c r="BR261" s="29"/>
      <c r="BS261" s="29"/>
      <c r="BT261" s="29"/>
      <c r="BU261" s="29"/>
      <c r="BV261" s="29"/>
      <c r="BW261" s="29"/>
      <c r="BX261" s="29"/>
      <c r="BY261" s="29"/>
      <c r="BZ261" s="29"/>
      <c r="CA261" s="29"/>
      <c r="CB261" s="29"/>
      <c r="CC261" s="29"/>
      <c r="CD261" s="29"/>
      <c r="CE261" s="29"/>
      <c r="CF261" s="29"/>
      <c r="CG261" s="29"/>
      <c r="CH261" s="29"/>
      <c r="CI261" s="29"/>
      <c r="CJ261" s="29"/>
      <c r="CK261" s="29"/>
      <c r="CL261" s="29"/>
      <c r="CM261" s="29"/>
      <c r="CN261" s="29"/>
      <c r="CO261" s="29"/>
      <c r="CP261" s="29"/>
      <c r="CQ261" s="29"/>
      <c r="CR261" s="29"/>
      <c r="CS261" s="29"/>
      <c r="CT261" s="29"/>
      <c r="CU261" s="29"/>
      <c r="CV261" s="29"/>
      <c r="CW261" s="29"/>
      <c r="CX261" s="29"/>
      <c r="CY261" s="29"/>
      <c r="CZ261" s="29"/>
      <c r="DA261" s="29"/>
      <c r="DB261" s="29"/>
      <c r="DC261" s="29"/>
      <c r="DD261" s="29"/>
      <c r="DE261" s="29"/>
      <c r="DF261" s="29"/>
      <c r="DG261" s="29"/>
      <c r="DH261" s="29"/>
      <c r="DI261" s="29"/>
    </row>
    <row r="262" spans="1:113" x14ac:dyDescent="0.25">
      <c r="A262" s="58"/>
      <c r="B262" s="58"/>
      <c r="C262" s="58"/>
      <c r="D262" s="58"/>
      <c r="E262" s="59"/>
      <c r="F262" s="59"/>
      <c r="G262" s="60"/>
      <c r="H262" s="58"/>
      <c r="I262" s="58"/>
      <c r="J262" s="58"/>
      <c r="K262" s="58"/>
      <c r="L262" s="60"/>
      <c r="M262" s="60"/>
      <c r="N262" s="58"/>
      <c r="O262" s="58"/>
      <c r="P262" s="59"/>
      <c r="Q262" s="59"/>
      <c r="R262" s="59"/>
      <c r="S262" s="59"/>
      <c r="T262" s="59"/>
      <c r="U262" s="59"/>
      <c r="V262" s="59"/>
      <c r="W262" s="59"/>
      <c r="X262" s="62"/>
      <c r="Y262" s="59"/>
      <c r="Z262" s="59"/>
      <c r="AA262" s="59"/>
      <c r="AB262" s="59"/>
      <c r="AC262" s="59"/>
      <c r="AG262" s="29"/>
      <c r="AH262" s="29"/>
      <c r="AI262" s="29"/>
      <c r="AN262" s="31"/>
      <c r="AO262" s="31"/>
      <c r="AP262" s="29"/>
      <c r="AQ262" s="29"/>
      <c r="AR262" s="29"/>
      <c r="AS262" s="29"/>
      <c r="AT262" s="29"/>
      <c r="AU262" s="29"/>
      <c r="AV262" s="29"/>
      <c r="AW262" s="29"/>
      <c r="AX262" s="29"/>
      <c r="AY262" s="29"/>
      <c r="AZ262" s="29"/>
      <c r="BA262" s="29"/>
      <c r="BB262" s="29"/>
      <c r="BC262" s="29"/>
      <c r="BD262" s="29"/>
      <c r="BE262" s="29"/>
      <c r="BG262" s="29"/>
      <c r="BH262" s="29"/>
      <c r="BI262" s="29"/>
      <c r="BJ262" s="29"/>
      <c r="BK262" s="29"/>
      <c r="BL262" s="29"/>
      <c r="BM262" s="29"/>
      <c r="BN262" s="29"/>
      <c r="BO262" s="29"/>
      <c r="BP262" s="29"/>
      <c r="BQ262" s="29"/>
      <c r="BR262" s="29"/>
      <c r="BS262" s="29"/>
      <c r="BT262" s="29"/>
      <c r="BU262" s="29"/>
      <c r="BV262" s="29"/>
      <c r="BW262" s="29"/>
      <c r="BX262" s="29"/>
      <c r="BY262" s="29"/>
      <c r="BZ262" s="29"/>
      <c r="CA262" s="29"/>
      <c r="CB262" s="29"/>
      <c r="CC262" s="29"/>
      <c r="CD262" s="29"/>
      <c r="CE262" s="29"/>
      <c r="CF262" s="29"/>
      <c r="CG262" s="29"/>
      <c r="CH262" s="29"/>
      <c r="CI262" s="29"/>
      <c r="CJ262" s="29"/>
      <c r="CK262" s="29"/>
      <c r="CL262" s="29"/>
      <c r="CM262" s="29"/>
      <c r="CN262" s="29"/>
      <c r="CO262" s="29"/>
      <c r="CP262" s="29"/>
      <c r="CQ262" s="29"/>
      <c r="CR262" s="29"/>
      <c r="CS262" s="29"/>
      <c r="CT262" s="29"/>
      <c r="CU262" s="29"/>
      <c r="CV262" s="29"/>
      <c r="CW262" s="29"/>
      <c r="CX262" s="29"/>
      <c r="CY262" s="29"/>
      <c r="CZ262" s="29"/>
      <c r="DA262" s="29"/>
      <c r="DB262" s="29"/>
      <c r="DC262" s="29"/>
      <c r="DD262" s="29"/>
      <c r="DE262" s="29"/>
      <c r="DF262" s="29"/>
      <c r="DG262" s="29"/>
      <c r="DH262" s="29"/>
      <c r="DI262" s="29"/>
    </row>
    <row r="263" spans="1:113" x14ac:dyDescent="0.25">
      <c r="A263" s="58"/>
      <c r="B263" s="58"/>
      <c r="C263" s="58"/>
      <c r="D263" s="58"/>
      <c r="E263" s="59"/>
      <c r="F263" s="59"/>
      <c r="G263" s="60"/>
      <c r="H263" s="58"/>
      <c r="I263" s="58"/>
      <c r="J263" s="58"/>
      <c r="K263" s="58"/>
      <c r="L263" s="60"/>
      <c r="M263" s="60"/>
      <c r="N263" s="58"/>
      <c r="O263" s="58"/>
      <c r="P263" s="59"/>
      <c r="Q263" s="59"/>
      <c r="R263" s="59"/>
      <c r="S263" s="59"/>
      <c r="T263" s="59"/>
      <c r="U263" s="59"/>
      <c r="V263" s="59"/>
      <c r="W263" s="59"/>
      <c r="X263" s="62"/>
      <c r="Y263" s="59"/>
      <c r="Z263" s="59"/>
      <c r="AA263" s="59"/>
      <c r="AB263" s="59"/>
      <c r="AC263" s="59"/>
      <c r="AG263" s="29"/>
      <c r="AH263" s="29"/>
      <c r="AI263" s="29"/>
      <c r="AN263" s="31"/>
      <c r="AO263" s="31"/>
      <c r="AP263" s="29"/>
      <c r="AQ263" s="29"/>
      <c r="AR263" s="29"/>
      <c r="AS263" s="29"/>
      <c r="AT263" s="29"/>
      <c r="AU263" s="29"/>
      <c r="AV263" s="29"/>
      <c r="AW263" s="29"/>
      <c r="AX263" s="29"/>
      <c r="AY263" s="29"/>
      <c r="AZ263" s="29"/>
      <c r="BA263" s="29"/>
      <c r="BB263" s="29"/>
      <c r="BC263" s="29"/>
      <c r="BD263" s="29"/>
      <c r="BE263" s="29"/>
      <c r="BG263" s="29"/>
      <c r="BH263" s="29"/>
      <c r="BI263" s="29"/>
      <c r="BJ263" s="29"/>
      <c r="BK263" s="29"/>
      <c r="BL263" s="29"/>
      <c r="BM263" s="29"/>
      <c r="BN263" s="29"/>
      <c r="BO263" s="29"/>
      <c r="BP263" s="29"/>
      <c r="BQ263" s="29"/>
      <c r="BR263" s="29"/>
      <c r="BS263" s="29"/>
      <c r="BT263" s="29"/>
      <c r="BU263" s="29"/>
      <c r="BV263" s="29"/>
      <c r="BW263" s="29"/>
      <c r="BX263" s="29"/>
      <c r="BY263" s="29"/>
      <c r="BZ263" s="29"/>
      <c r="CA263" s="29"/>
      <c r="CB263" s="29"/>
      <c r="CC263" s="29"/>
      <c r="CD263" s="29"/>
      <c r="CE263" s="29"/>
      <c r="CF263" s="29"/>
      <c r="CG263" s="29"/>
      <c r="CH263" s="29"/>
      <c r="CI263" s="29"/>
      <c r="CJ263" s="29"/>
      <c r="CK263" s="29"/>
      <c r="CL263" s="29"/>
      <c r="CM263" s="29"/>
      <c r="CN263" s="29"/>
      <c r="CO263" s="29"/>
      <c r="CP263" s="29"/>
      <c r="CQ263" s="29"/>
      <c r="CR263" s="29"/>
      <c r="CS263" s="29"/>
      <c r="CT263" s="29"/>
      <c r="CU263" s="29"/>
      <c r="CV263" s="29"/>
      <c r="CW263" s="29"/>
      <c r="CX263" s="29"/>
      <c r="CY263" s="29"/>
      <c r="CZ263" s="29"/>
      <c r="DA263" s="29"/>
      <c r="DB263" s="29"/>
      <c r="DC263" s="29"/>
      <c r="DD263" s="29"/>
      <c r="DE263" s="29"/>
      <c r="DF263" s="29"/>
      <c r="DG263" s="29"/>
      <c r="DH263" s="29"/>
      <c r="DI263" s="29"/>
    </row>
    <row r="264" spans="1:113" x14ac:dyDescent="0.25">
      <c r="A264" s="58"/>
      <c r="B264" s="58"/>
      <c r="C264" s="58"/>
      <c r="D264" s="58"/>
      <c r="E264" s="59"/>
      <c r="F264" s="59"/>
      <c r="G264" s="60"/>
      <c r="H264" s="58"/>
      <c r="I264" s="58"/>
      <c r="J264" s="58"/>
      <c r="K264" s="58"/>
      <c r="L264" s="60"/>
      <c r="M264" s="60"/>
      <c r="N264" s="58"/>
      <c r="O264" s="58"/>
      <c r="P264" s="59"/>
      <c r="Q264" s="59"/>
      <c r="R264" s="59"/>
      <c r="S264" s="59"/>
      <c r="T264" s="59"/>
      <c r="U264" s="59"/>
      <c r="V264" s="59"/>
      <c r="W264" s="59"/>
      <c r="X264" s="62"/>
      <c r="Y264" s="59"/>
      <c r="Z264" s="59"/>
      <c r="AA264" s="59"/>
      <c r="AB264" s="59"/>
      <c r="AC264" s="59"/>
      <c r="AG264" s="29"/>
      <c r="AH264" s="29"/>
      <c r="AI264" s="29"/>
      <c r="AN264" s="31"/>
      <c r="AO264" s="31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  <c r="BA264" s="29"/>
      <c r="BB264" s="29"/>
      <c r="BC264" s="29"/>
      <c r="BD264" s="29"/>
      <c r="BE264" s="29"/>
      <c r="BG264" s="29"/>
      <c r="BH264" s="29"/>
      <c r="BI264" s="29"/>
      <c r="BJ264" s="29"/>
      <c r="BK264" s="29"/>
      <c r="BL264" s="29"/>
      <c r="BM264" s="29"/>
      <c r="BN264" s="29"/>
      <c r="BO264" s="29"/>
      <c r="BP264" s="29"/>
      <c r="BQ264" s="29"/>
      <c r="BR264" s="29"/>
      <c r="BS264" s="29"/>
      <c r="BT264" s="29"/>
      <c r="BU264" s="29"/>
      <c r="BV264" s="29"/>
      <c r="BW264" s="29"/>
      <c r="BX264" s="29"/>
      <c r="BY264" s="29"/>
      <c r="BZ264" s="29"/>
      <c r="CA264" s="29"/>
      <c r="CB264" s="29"/>
      <c r="CC264" s="29"/>
      <c r="CD264" s="29"/>
      <c r="CE264" s="29"/>
      <c r="CF264" s="29"/>
      <c r="CG264" s="29"/>
      <c r="CH264" s="29"/>
      <c r="CI264" s="29"/>
      <c r="CJ264" s="29"/>
      <c r="CK264" s="29"/>
      <c r="CL264" s="29"/>
      <c r="CM264" s="29"/>
      <c r="CN264" s="29"/>
      <c r="CO264" s="29"/>
      <c r="CP264" s="29"/>
      <c r="CQ264" s="29"/>
      <c r="CR264" s="29"/>
      <c r="CS264" s="29"/>
      <c r="CT264" s="29"/>
      <c r="CU264" s="29"/>
      <c r="CV264" s="29"/>
      <c r="CW264" s="29"/>
      <c r="CX264" s="29"/>
      <c r="CY264" s="29"/>
      <c r="CZ264" s="29"/>
      <c r="DA264" s="29"/>
      <c r="DB264" s="29"/>
      <c r="DC264" s="29"/>
      <c r="DD264" s="29"/>
      <c r="DE264" s="29"/>
      <c r="DF264" s="29"/>
      <c r="DG264" s="29"/>
      <c r="DH264" s="29"/>
      <c r="DI264" s="29"/>
    </row>
    <row r="265" spans="1:113" x14ac:dyDescent="0.25">
      <c r="A265" s="58"/>
      <c r="B265" s="58"/>
      <c r="C265" s="58"/>
      <c r="D265" s="58"/>
      <c r="E265" s="59"/>
      <c r="F265" s="59"/>
      <c r="G265" s="60"/>
      <c r="H265" s="58"/>
      <c r="I265" s="58"/>
      <c r="J265" s="58"/>
      <c r="K265" s="58"/>
      <c r="L265" s="60"/>
      <c r="M265" s="60"/>
      <c r="N265" s="58"/>
      <c r="O265" s="58"/>
      <c r="P265" s="59"/>
      <c r="Q265" s="59"/>
      <c r="R265" s="59"/>
      <c r="S265" s="59"/>
      <c r="T265" s="59"/>
      <c r="U265" s="59"/>
      <c r="V265" s="59"/>
      <c r="W265" s="59"/>
      <c r="X265" s="62"/>
      <c r="Y265" s="59"/>
      <c r="Z265" s="59"/>
      <c r="AA265" s="59"/>
      <c r="AB265" s="59"/>
      <c r="AC265" s="59"/>
      <c r="AG265" s="29"/>
      <c r="AH265" s="29"/>
      <c r="AI265" s="29"/>
      <c r="AN265" s="31"/>
      <c r="AO265" s="31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  <c r="BA265" s="29"/>
      <c r="BB265" s="29"/>
      <c r="BC265" s="29"/>
      <c r="BD265" s="29"/>
      <c r="BE265" s="29"/>
      <c r="BG265" s="29"/>
      <c r="BH265" s="29"/>
      <c r="BI265" s="29"/>
      <c r="BJ265" s="29"/>
      <c r="BK265" s="29"/>
      <c r="BL265" s="29"/>
      <c r="BM265" s="29"/>
      <c r="BN265" s="29"/>
      <c r="BO265" s="29"/>
      <c r="BP265" s="29"/>
      <c r="BQ265" s="29"/>
      <c r="BR265" s="29"/>
      <c r="BS265" s="29"/>
      <c r="BT265" s="29"/>
      <c r="BU265" s="29"/>
      <c r="BV265" s="29"/>
      <c r="BW265" s="29"/>
      <c r="BX265" s="29"/>
      <c r="BY265" s="29"/>
      <c r="BZ265" s="29"/>
      <c r="CA265" s="29"/>
      <c r="CB265" s="29"/>
      <c r="CC265" s="29"/>
      <c r="CD265" s="29"/>
      <c r="CE265" s="29"/>
      <c r="CF265" s="29"/>
      <c r="CG265" s="29"/>
      <c r="CH265" s="29"/>
      <c r="CI265" s="29"/>
      <c r="CJ265" s="29"/>
      <c r="CK265" s="29"/>
      <c r="CL265" s="29"/>
      <c r="CM265" s="29"/>
      <c r="CN265" s="29"/>
      <c r="CO265" s="29"/>
      <c r="CP265" s="29"/>
      <c r="CQ265" s="29"/>
      <c r="CR265" s="29"/>
      <c r="CS265" s="29"/>
      <c r="CT265" s="29"/>
      <c r="CU265" s="29"/>
      <c r="CV265" s="29"/>
      <c r="CW265" s="29"/>
      <c r="CX265" s="29"/>
      <c r="CY265" s="29"/>
      <c r="CZ265" s="29"/>
      <c r="DA265" s="29"/>
      <c r="DB265" s="29"/>
      <c r="DC265" s="29"/>
      <c r="DD265" s="29"/>
      <c r="DE265" s="29"/>
      <c r="DF265" s="29"/>
      <c r="DG265" s="29"/>
      <c r="DH265" s="29"/>
      <c r="DI265" s="29"/>
    </row>
    <row r="266" spans="1:113" x14ac:dyDescent="0.25">
      <c r="A266" s="58"/>
      <c r="B266" s="58"/>
      <c r="C266" s="58"/>
      <c r="D266" s="58"/>
      <c r="E266" s="59"/>
      <c r="F266" s="59"/>
      <c r="G266" s="60"/>
      <c r="H266" s="58"/>
      <c r="I266" s="58"/>
      <c r="J266" s="58"/>
      <c r="K266" s="58"/>
      <c r="L266" s="60"/>
      <c r="M266" s="60"/>
      <c r="N266" s="58"/>
      <c r="O266" s="58"/>
      <c r="P266" s="59"/>
      <c r="Q266" s="59"/>
      <c r="R266" s="59"/>
      <c r="S266" s="59"/>
      <c r="T266" s="59"/>
      <c r="U266" s="59"/>
      <c r="V266" s="59"/>
      <c r="W266" s="59"/>
      <c r="X266" s="62"/>
      <c r="Y266" s="59"/>
      <c r="Z266" s="59"/>
      <c r="AA266" s="59"/>
      <c r="AB266" s="59"/>
      <c r="AC266" s="59"/>
      <c r="AG266" s="29"/>
      <c r="AH266" s="29"/>
      <c r="AI266" s="29"/>
      <c r="AN266" s="31"/>
      <c r="AO266" s="31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  <c r="BA266" s="29"/>
      <c r="BB266" s="29"/>
      <c r="BC266" s="29"/>
      <c r="BD266" s="29"/>
      <c r="BE266" s="29"/>
      <c r="BG266" s="29"/>
      <c r="BH266" s="29"/>
      <c r="BI266" s="29"/>
      <c r="BJ266" s="29"/>
      <c r="BK266" s="29"/>
      <c r="BL266" s="29"/>
      <c r="BM266" s="29"/>
      <c r="BN266" s="29"/>
      <c r="BO266" s="29"/>
      <c r="BP266" s="29"/>
      <c r="BQ266" s="29"/>
      <c r="BR266" s="29"/>
      <c r="BS266" s="29"/>
      <c r="BT266" s="29"/>
      <c r="BU266" s="29"/>
      <c r="BV266" s="29"/>
      <c r="BW266" s="29"/>
      <c r="BX266" s="29"/>
      <c r="BY266" s="29"/>
      <c r="BZ266" s="29"/>
      <c r="CA266" s="29"/>
      <c r="CB266" s="29"/>
      <c r="CC266" s="29"/>
      <c r="CD266" s="29"/>
      <c r="CE266" s="29"/>
      <c r="CF266" s="29"/>
      <c r="CG266" s="29"/>
      <c r="CH266" s="29"/>
      <c r="CI266" s="29"/>
      <c r="CJ266" s="29"/>
      <c r="CK266" s="29"/>
      <c r="CL266" s="29"/>
      <c r="CM266" s="29"/>
      <c r="CN266" s="29"/>
      <c r="CO266" s="29"/>
      <c r="CP266" s="29"/>
      <c r="CQ266" s="29"/>
      <c r="CR266" s="29"/>
      <c r="CS266" s="29"/>
      <c r="CT266" s="29"/>
      <c r="CU266" s="29"/>
      <c r="CV266" s="29"/>
      <c r="CW266" s="29"/>
      <c r="CX266" s="29"/>
      <c r="CY266" s="29"/>
      <c r="CZ266" s="29"/>
      <c r="DA266" s="29"/>
      <c r="DB266" s="29"/>
      <c r="DC266" s="29"/>
      <c r="DD266" s="29"/>
      <c r="DE266" s="29"/>
      <c r="DF266" s="29"/>
      <c r="DG266" s="29"/>
      <c r="DH266" s="29"/>
      <c r="DI266" s="29"/>
    </row>
    <row r="267" spans="1:113" x14ac:dyDescent="0.25">
      <c r="A267" s="58"/>
      <c r="B267" s="58"/>
      <c r="C267" s="58"/>
      <c r="D267" s="58"/>
      <c r="E267" s="59"/>
      <c r="F267" s="59"/>
      <c r="G267" s="60"/>
      <c r="H267" s="58"/>
      <c r="I267" s="58"/>
      <c r="J267" s="58"/>
      <c r="K267" s="58"/>
      <c r="L267" s="60"/>
      <c r="M267" s="60"/>
      <c r="N267" s="58"/>
      <c r="O267" s="58"/>
      <c r="P267" s="59"/>
      <c r="Q267" s="59"/>
      <c r="R267" s="59"/>
      <c r="S267" s="59"/>
      <c r="T267" s="59"/>
      <c r="U267" s="59"/>
      <c r="V267" s="59"/>
      <c r="W267" s="59"/>
      <c r="X267" s="62"/>
      <c r="Y267" s="59"/>
      <c r="Z267" s="59"/>
      <c r="AA267" s="59"/>
      <c r="AB267" s="59"/>
      <c r="AC267" s="59"/>
      <c r="AG267" s="29"/>
      <c r="AH267" s="29"/>
      <c r="AI267" s="29"/>
      <c r="AN267" s="31"/>
      <c r="AO267" s="31"/>
      <c r="AP267" s="29"/>
      <c r="AQ267" s="29"/>
      <c r="AR267" s="29"/>
      <c r="AS267" s="29"/>
      <c r="AT267" s="29"/>
      <c r="AU267" s="29"/>
      <c r="AV267" s="29"/>
      <c r="AW267" s="29"/>
      <c r="AX267" s="29"/>
      <c r="AY267" s="29"/>
      <c r="AZ267" s="29"/>
      <c r="BA267" s="29"/>
      <c r="BB267" s="29"/>
      <c r="BC267" s="29"/>
      <c r="BD267" s="29"/>
      <c r="BE267" s="29"/>
      <c r="BG267" s="29"/>
      <c r="BH267" s="29"/>
      <c r="BI267" s="29"/>
      <c r="BJ267" s="29"/>
      <c r="BK267" s="29"/>
      <c r="BL267" s="29"/>
      <c r="BM267" s="29"/>
      <c r="BN267" s="29"/>
      <c r="BO267" s="29"/>
      <c r="BP267" s="29"/>
      <c r="BQ267" s="29"/>
      <c r="BR267" s="29"/>
      <c r="BS267" s="29"/>
      <c r="BT267" s="29"/>
      <c r="BU267" s="29"/>
      <c r="BV267" s="29"/>
      <c r="BW267" s="29"/>
      <c r="BX267" s="29"/>
      <c r="BY267" s="29"/>
      <c r="BZ267" s="29"/>
      <c r="CA267" s="29"/>
      <c r="CB267" s="29"/>
      <c r="CC267" s="29"/>
      <c r="CD267" s="29"/>
      <c r="CE267" s="29"/>
      <c r="CF267" s="29"/>
      <c r="CG267" s="29"/>
      <c r="CH267" s="29"/>
      <c r="CI267" s="29"/>
      <c r="CJ267" s="29"/>
      <c r="CK267" s="29"/>
      <c r="CL267" s="29"/>
      <c r="CM267" s="29"/>
      <c r="CN267" s="29"/>
      <c r="CO267" s="29"/>
      <c r="CP267" s="29"/>
      <c r="CQ267" s="29"/>
      <c r="CR267" s="29"/>
      <c r="CS267" s="29"/>
      <c r="CT267" s="29"/>
      <c r="CU267" s="29"/>
      <c r="CV267" s="29"/>
      <c r="CW267" s="29"/>
      <c r="CX267" s="29"/>
      <c r="CY267" s="29"/>
      <c r="CZ267" s="29"/>
      <c r="DA267" s="29"/>
      <c r="DB267" s="29"/>
      <c r="DC267" s="29"/>
      <c r="DD267" s="29"/>
      <c r="DE267" s="29"/>
      <c r="DF267" s="29"/>
      <c r="DG267" s="29"/>
      <c r="DH267" s="29"/>
      <c r="DI267" s="29"/>
    </row>
    <row r="268" spans="1:113" x14ac:dyDescent="0.25">
      <c r="A268" s="58"/>
      <c r="B268" s="58"/>
      <c r="C268" s="58"/>
      <c r="D268" s="58"/>
      <c r="E268" s="59"/>
      <c r="F268" s="59"/>
      <c r="G268" s="60"/>
      <c r="H268" s="58"/>
      <c r="I268" s="58"/>
      <c r="J268" s="58"/>
      <c r="K268" s="58"/>
      <c r="L268" s="60"/>
      <c r="M268" s="60"/>
      <c r="N268" s="58"/>
      <c r="O268" s="58"/>
      <c r="P268" s="59"/>
      <c r="Q268" s="59"/>
      <c r="R268" s="59"/>
      <c r="S268" s="59"/>
      <c r="T268" s="59"/>
      <c r="U268" s="59"/>
      <c r="V268" s="59"/>
      <c r="W268" s="59"/>
      <c r="X268" s="62"/>
      <c r="Y268" s="59"/>
      <c r="Z268" s="59"/>
      <c r="AA268" s="59"/>
      <c r="AB268" s="59"/>
      <c r="AC268" s="59"/>
      <c r="AG268" s="29"/>
      <c r="AH268" s="29"/>
      <c r="AI268" s="29"/>
      <c r="AN268" s="31"/>
      <c r="AO268" s="31"/>
      <c r="AP268" s="29"/>
      <c r="AQ268" s="29"/>
      <c r="AR268" s="29"/>
      <c r="AS268" s="29"/>
      <c r="AT268" s="29"/>
      <c r="AU268" s="29"/>
      <c r="AV268" s="29"/>
      <c r="AW268" s="29"/>
      <c r="AX268" s="29"/>
      <c r="AY268" s="29"/>
      <c r="AZ268" s="29"/>
      <c r="BA268" s="29"/>
      <c r="BB268" s="29"/>
      <c r="BC268" s="29"/>
      <c r="BD268" s="29"/>
      <c r="BE268" s="29"/>
      <c r="BG268" s="29"/>
      <c r="BH268" s="29"/>
      <c r="BI268" s="29"/>
      <c r="BJ268" s="29"/>
      <c r="BK268" s="29"/>
      <c r="BL268" s="29"/>
      <c r="BM268" s="29"/>
      <c r="BN268" s="29"/>
      <c r="BO268" s="29"/>
      <c r="BP268" s="29"/>
      <c r="BQ268" s="29"/>
      <c r="BR268" s="29"/>
      <c r="BS268" s="29"/>
      <c r="BT268" s="29"/>
      <c r="BU268" s="29"/>
      <c r="BV268" s="29"/>
      <c r="BW268" s="29"/>
      <c r="BX268" s="29"/>
      <c r="BY268" s="29"/>
      <c r="BZ268" s="29"/>
      <c r="CA268" s="29"/>
      <c r="CB268" s="29"/>
      <c r="CC268" s="29"/>
      <c r="CD268" s="29"/>
      <c r="CE268" s="29"/>
      <c r="CF268" s="29"/>
      <c r="CG268" s="29"/>
      <c r="CH268" s="29"/>
      <c r="CI268" s="29"/>
      <c r="CJ268" s="29"/>
      <c r="CK268" s="29"/>
      <c r="CL268" s="29"/>
      <c r="CM268" s="29"/>
      <c r="CN268" s="29"/>
      <c r="CO268" s="29"/>
      <c r="CP268" s="29"/>
      <c r="CQ268" s="29"/>
      <c r="CR268" s="29"/>
      <c r="CS268" s="29"/>
      <c r="CT268" s="29"/>
      <c r="CU268" s="29"/>
      <c r="CV268" s="29"/>
      <c r="CW268" s="29"/>
      <c r="CX268" s="29"/>
      <c r="CY268" s="29"/>
      <c r="CZ268" s="29"/>
      <c r="DA268" s="29"/>
      <c r="DB268" s="29"/>
      <c r="DC268" s="29"/>
      <c r="DD268" s="29"/>
      <c r="DE268" s="29"/>
      <c r="DF268" s="29"/>
      <c r="DG268" s="29"/>
      <c r="DH268" s="29"/>
      <c r="DI268" s="29"/>
    </row>
    <row r="269" spans="1:113" x14ac:dyDescent="0.25">
      <c r="A269" s="58"/>
      <c r="B269" s="58"/>
      <c r="C269" s="58"/>
      <c r="D269" s="58"/>
      <c r="E269" s="59"/>
      <c r="F269" s="59"/>
      <c r="G269" s="60"/>
      <c r="H269" s="58"/>
      <c r="I269" s="58"/>
      <c r="J269" s="58"/>
      <c r="K269" s="58"/>
      <c r="L269" s="60"/>
      <c r="M269" s="60"/>
      <c r="N269" s="58"/>
      <c r="O269" s="58"/>
      <c r="P269" s="59"/>
      <c r="Q269" s="59"/>
      <c r="R269" s="59"/>
      <c r="S269" s="59"/>
      <c r="T269" s="59"/>
      <c r="U269" s="59"/>
      <c r="V269" s="59"/>
      <c r="W269" s="59"/>
      <c r="X269" s="62"/>
      <c r="Y269" s="59"/>
      <c r="Z269" s="59"/>
      <c r="AA269" s="59"/>
      <c r="AB269" s="59"/>
      <c r="AC269" s="59"/>
      <c r="AG269" s="29"/>
      <c r="AH269" s="29"/>
      <c r="AI269" s="29"/>
      <c r="AN269" s="31"/>
      <c r="AO269" s="31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  <c r="BA269" s="29"/>
      <c r="BB269" s="29"/>
      <c r="BC269" s="29"/>
      <c r="BD269" s="29"/>
      <c r="BE269" s="29"/>
      <c r="BG269" s="29"/>
      <c r="BH269" s="29"/>
      <c r="BI269" s="29"/>
      <c r="BJ269" s="29"/>
      <c r="BK269" s="29"/>
      <c r="BL269" s="29"/>
      <c r="BM269" s="29"/>
      <c r="BN269" s="29"/>
      <c r="BO269" s="29"/>
      <c r="BP269" s="29"/>
      <c r="BQ269" s="29"/>
      <c r="BR269" s="29"/>
      <c r="BS269" s="29"/>
      <c r="BT269" s="29"/>
      <c r="BU269" s="29"/>
      <c r="BV269" s="29"/>
      <c r="BW269" s="29"/>
      <c r="BX269" s="29"/>
      <c r="BY269" s="29"/>
      <c r="BZ269" s="29"/>
      <c r="CA269" s="29"/>
      <c r="CB269" s="29"/>
      <c r="CC269" s="29"/>
      <c r="CD269" s="29"/>
      <c r="CE269" s="29"/>
      <c r="CF269" s="29"/>
      <c r="CG269" s="29"/>
      <c r="CH269" s="29"/>
      <c r="CI269" s="29"/>
      <c r="CJ269" s="29"/>
      <c r="CK269" s="29"/>
      <c r="CL269" s="29"/>
      <c r="CM269" s="29"/>
      <c r="CN269" s="29"/>
      <c r="CO269" s="29"/>
      <c r="CP269" s="29"/>
      <c r="CQ269" s="29"/>
      <c r="CR269" s="29"/>
      <c r="CS269" s="29"/>
      <c r="CT269" s="29"/>
      <c r="CU269" s="29"/>
      <c r="CV269" s="29"/>
      <c r="CW269" s="29"/>
      <c r="CX269" s="29"/>
      <c r="CY269" s="29"/>
      <c r="CZ269" s="29"/>
      <c r="DA269" s="29"/>
      <c r="DB269" s="29"/>
      <c r="DC269" s="29"/>
      <c r="DD269" s="29"/>
      <c r="DE269" s="29"/>
      <c r="DF269" s="29"/>
      <c r="DG269" s="29"/>
      <c r="DH269" s="29"/>
      <c r="DI269" s="29"/>
    </row>
    <row r="270" spans="1:113" x14ac:dyDescent="0.25">
      <c r="A270" s="58"/>
      <c r="B270" s="58"/>
      <c r="C270" s="58"/>
      <c r="D270" s="58"/>
      <c r="E270" s="59"/>
      <c r="F270" s="59"/>
      <c r="G270" s="60"/>
      <c r="H270" s="58"/>
      <c r="I270" s="58"/>
      <c r="J270" s="58"/>
      <c r="K270" s="58"/>
      <c r="L270" s="60"/>
      <c r="M270" s="60"/>
      <c r="N270" s="58"/>
      <c r="O270" s="58"/>
      <c r="P270" s="59"/>
      <c r="Q270" s="59"/>
      <c r="R270" s="59"/>
      <c r="S270" s="59"/>
      <c r="T270" s="59"/>
      <c r="U270" s="59"/>
      <c r="V270" s="59"/>
      <c r="W270" s="59"/>
      <c r="X270" s="62"/>
      <c r="Y270" s="59"/>
      <c r="Z270" s="59"/>
      <c r="AA270" s="59"/>
      <c r="AB270" s="59"/>
      <c r="AC270" s="59"/>
      <c r="AG270" s="29"/>
      <c r="AH270" s="29"/>
      <c r="AI270" s="29"/>
      <c r="AN270" s="31"/>
      <c r="AO270" s="31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  <c r="BA270" s="29"/>
      <c r="BB270" s="29"/>
      <c r="BC270" s="29"/>
      <c r="BD270" s="29"/>
      <c r="BE270" s="29"/>
      <c r="BG270" s="29"/>
      <c r="BH270" s="29"/>
      <c r="BI270" s="29"/>
      <c r="BJ270" s="29"/>
      <c r="BK270" s="29"/>
      <c r="BL270" s="29"/>
      <c r="BM270" s="29"/>
      <c r="BN270" s="29"/>
      <c r="BO270" s="29"/>
      <c r="BP270" s="29"/>
      <c r="BQ270" s="29"/>
      <c r="BR270" s="29"/>
      <c r="BS270" s="29"/>
      <c r="BT270" s="29"/>
      <c r="BU270" s="29"/>
      <c r="BV270" s="29"/>
      <c r="BW270" s="29"/>
      <c r="BX270" s="29"/>
      <c r="BY270" s="29"/>
      <c r="BZ270" s="29"/>
      <c r="CA270" s="29"/>
      <c r="CB270" s="29"/>
      <c r="CC270" s="29"/>
      <c r="CD270" s="29"/>
      <c r="CE270" s="29"/>
      <c r="CF270" s="29"/>
      <c r="CG270" s="29"/>
      <c r="CH270" s="29"/>
      <c r="CI270" s="29"/>
      <c r="CJ270" s="29"/>
      <c r="CK270" s="29"/>
      <c r="CL270" s="29"/>
      <c r="CM270" s="29"/>
      <c r="CN270" s="29"/>
      <c r="CO270" s="29"/>
      <c r="CP270" s="29"/>
      <c r="CQ270" s="29"/>
      <c r="CR270" s="29"/>
      <c r="CS270" s="29"/>
      <c r="CT270" s="29"/>
      <c r="CU270" s="29"/>
      <c r="CV270" s="29"/>
      <c r="CW270" s="29"/>
      <c r="CX270" s="29"/>
      <c r="CY270" s="29"/>
      <c r="CZ270" s="29"/>
      <c r="DA270" s="29"/>
      <c r="DB270" s="29"/>
      <c r="DC270" s="29"/>
      <c r="DD270" s="29"/>
      <c r="DE270" s="29"/>
      <c r="DF270" s="29"/>
      <c r="DG270" s="29"/>
      <c r="DH270" s="29"/>
      <c r="DI270" s="29"/>
    </row>
    <row r="271" spans="1:113" x14ac:dyDescent="0.25">
      <c r="A271" s="58"/>
      <c r="B271" s="58"/>
      <c r="C271" s="58"/>
      <c r="D271" s="58"/>
      <c r="E271" s="59"/>
      <c r="F271" s="59"/>
      <c r="G271" s="60"/>
      <c r="H271" s="58"/>
      <c r="I271" s="58"/>
      <c r="J271" s="58"/>
      <c r="K271" s="58"/>
      <c r="L271" s="60"/>
      <c r="M271" s="60"/>
      <c r="N271" s="58"/>
      <c r="O271" s="58"/>
      <c r="P271" s="59"/>
      <c r="Q271" s="59"/>
      <c r="R271" s="59"/>
      <c r="S271" s="59"/>
      <c r="T271" s="59"/>
      <c r="U271" s="59"/>
      <c r="V271" s="59"/>
      <c r="W271" s="59"/>
      <c r="X271" s="62"/>
      <c r="Y271" s="59"/>
      <c r="Z271" s="59"/>
      <c r="AA271" s="59"/>
      <c r="AB271" s="59"/>
      <c r="AC271" s="59"/>
      <c r="AG271" s="29"/>
      <c r="AH271" s="29"/>
      <c r="AI271" s="29"/>
      <c r="AN271" s="31"/>
      <c r="AO271" s="31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  <c r="AZ271" s="29"/>
      <c r="BA271" s="29"/>
      <c r="BB271" s="29"/>
      <c r="BC271" s="29"/>
      <c r="BD271" s="29"/>
      <c r="BE271" s="29"/>
      <c r="BG271" s="29"/>
      <c r="BH271" s="29"/>
      <c r="BI271" s="29"/>
      <c r="BJ271" s="29"/>
      <c r="BK271" s="29"/>
      <c r="BL271" s="29"/>
      <c r="BM271" s="29"/>
      <c r="BN271" s="29"/>
      <c r="BO271" s="29"/>
      <c r="BP271" s="29"/>
      <c r="BQ271" s="29"/>
      <c r="BR271" s="29"/>
      <c r="BS271" s="29"/>
      <c r="BT271" s="29"/>
      <c r="BU271" s="29"/>
      <c r="BV271" s="29"/>
      <c r="BW271" s="29"/>
      <c r="BX271" s="29"/>
      <c r="BY271" s="29"/>
      <c r="BZ271" s="29"/>
      <c r="CA271" s="29"/>
      <c r="CB271" s="29"/>
      <c r="CC271" s="29"/>
      <c r="CD271" s="29"/>
      <c r="CE271" s="29"/>
      <c r="CF271" s="29"/>
      <c r="CG271" s="29"/>
      <c r="CH271" s="29"/>
      <c r="CI271" s="29"/>
      <c r="CJ271" s="29"/>
      <c r="CK271" s="29"/>
      <c r="CL271" s="29"/>
      <c r="CM271" s="29"/>
      <c r="CN271" s="29"/>
      <c r="CO271" s="29"/>
      <c r="CP271" s="29"/>
      <c r="CQ271" s="29"/>
      <c r="CR271" s="29"/>
      <c r="CS271" s="29"/>
      <c r="CT271" s="29"/>
      <c r="CU271" s="29"/>
      <c r="CV271" s="29"/>
      <c r="CW271" s="29"/>
      <c r="CX271" s="29"/>
      <c r="CY271" s="29"/>
      <c r="CZ271" s="29"/>
      <c r="DA271" s="29"/>
      <c r="DB271" s="29"/>
      <c r="DC271" s="29"/>
      <c r="DD271" s="29"/>
      <c r="DE271" s="29"/>
      <c r="DF271" s="29"/>
      <c r="DG271" s="29"/>
      <c r="DH271" s="29"/>
      <c r="DI271" s="29"/>
    </row>
    <row r="272" spans="1:113" x14ac:dyDescent="0.25">
      <c r="A272" s="58"/>
      <c r="B272" s="58"/>
      <c r="C272" s="58"/>
      <c r="D272" s="58"/>
      <c r="E272" s="59"/>
      <c r="F272" s="59"/>
      <c r="G272" s="60"/>
      <c r="H272" s="58"/>
      <c r="I272" s="58"/>
      <c r="J272" s="58"/>
      <c r="K272" s="58"/>
      <c r="L272" s="60"/>
      <c r="M272" s="60"/>
      <c r="N272" s="58"/>
      <c r="O272" s="58"/>
      <c r="P272" s="59"/>
      <c r="Q272" s="59"/>
      <c r="R272" s="59"/>
      <c r="S272" s="59"/>
      <c r="T272" s="59"/>
      <c r="U272" s="59"/>
      <c r="V272" s="59"/>
      <c r="W272" s="59"/>
      <c r="X272" s="62"/>
      <c r="Y272" s="59"/>
      <c r="Z272" s="59"/>
      <c r="AA272" s="59"/>
      <c r="AB272" s="59"/>
      <c r="AC272" s="59"/>
      <c r="AG272" s="29"/>
      <c r="AH272" s="29"/>
      <c r="AI272" s="29"/>
      <c r="AN272" s="31"/>
      <c r="AO272" s="31"/>
      <c r="AP272" s="29"/>
      <c r="AQ272" s="29"/>
      <c r="AR272" s="29"/>
      <c r="AS272" s="29"/>
      <c r="AT272" s="29"/>
      <c r="AU272" s="29"/>
      <c r="AV272" s="29"/>
      <c r="AW272" s="29"/>
      <c r="AX272" s="29"/>
      <c r="AY272" s="29"/>
      <c r="AZ272" s="29"/>
      <c r="BA272" s="29"/>
      <c r="BB272" s="29"/>
      <c r="BC272" s="29"/>
      <c r="BD272" s="29"/>
      <c r="BE272" s="29"/>
      <c r="BG272" s="29"/>
      <c r="BH272" s="29"/>
      <c r="BI272" s="29"/>
      <c r="BJ272" s="29"/>
      <c r="BK272" s="29"/>
      <c r="BL272" s="29"/>
      <c r="BM272" s="29"/>
      <c r="BN272" s="29"/>
      <c r="BO272" s="29"/>
      <c r="BP272" s="29"/>
      <c r="BQ272" s="29"/>
      <c r="BR272" s="29"/>
      <c r="BS272" s="29"/>
      <c r="BT272" s="29"/>
      <c r="BU272" s="29"/>
      <c r="BV272" s="29"/>
      <c r="BW272" s="29"/>
      <c r="BX272" s="29"/>
      <c r="BY272" s="29"/>
      <c r="BZ272" s="29"/>
      <c r="CA272" s="29"/>
      <c r="CB272" s="29"/>
      <c r="CC272" s="29"/>
      <c r="CD272" s="29"/>
      <c r="CE272" s="29"/>
      <c r="CF272" s="29"/>
      <c r="CG272" s="29"/>
      <c r="CH272" s="29"/>
      <c r="CI272" s="29"/>
      <c r="CJ272" s="29"/>
      <c r="CK272" s="29"/>
      <c r="CL272" s="29"/>
      <c r="CM272" s="29"/>
      <c r="CN272" s="29"/>
      <c r="CO272" s="29"/>
      <c r="CP272" s="29"/>
      <c r="CQ272" s="29"/>
      <c r="CR272" s="29"/>
      <c r="CS272" s="29"/>
      <c r="CT272" s="29"/>
      <c r="CU272" s="29"/>
      <c r="CV272" s="29"/>
      <c r="CW272" s="29"/>
      <c r="CX272" s="29"/>
      <c r="CY272" s="29"/>
      <c r="CZ272" s="29"/>
      <c r="DA272" s="29"/>
      <c r="DB272" s="29"/>
      <c r="DC272" s="29"/>
      <c r="DD272" s="29"/>
      <c r="DE272" s="29"/>
      <c r="DF272" s="29"/>
      <c r="DG272" s="29"/>
      <c r="DH272" s="29"/>
      <c r="DI272" s="29"/>
    </row>
    <row r="273" spans="1:113" x14ac:dyDescent="0.25">
      <c r="A273" s="58"/>
      <c r="B273" s="58"/>
      <c r="C273" s="58"/>
      <c r="D273" s="58"/>
      <c r="E273" s="59"/>
      <c r="F273" s="59"/>
      <c r="G273" s="60"/>
      <c r="H273" s="58"/>
      <c r="I273" s="58"/>
      <c r="J273" s="58"/>
      <c r="K273" s="58"/>
      <c r="L273" s="60"/>
      <c r="M273" s="60"/>
      <c r="N273" s="58"/>
      <c r="O273" s="58"/>
      <c r="P273" s="59"/>
      <c r="Q273" s="59"/>
      <c r="R273" s="59"/>
      <c r="S273" s="59"/>
      <c r="T273" s="59"/>
      <c r="U273" s="59"/>
      <c r="V273" s="59"/>
      <c r="W273" s="59"/>
      <c r="X273" s="62"/>
      <c r="Y273" s="59"/>
      <c r="Z273" s="59"/>
      <c r="AA273" s="59"/>
      <c r="AB273" s="59"/>
      <c r="AC273" s="59"/>
      <c r="AG273" s="29"/>
      <c r="AH273" s="29"/>
      <c r="AI273" s="29"/>
      <c r="AN273" s="31"/>
      <c r="AO273" s="31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  <c r="BA273" s="29"/>
      <c r="BB273" s="29"/>
      <c r="BC273" s="29"/>
      <c r="BD273" s="29"/>
      <c r="BE273" s="29"/>
      <c r="BG273" s="29"/>
      <c r="BH273" s="29"/>
      <c r="BI273" s="29"/>
      <c r="BJ273" s="29"/>
      <c r="BK273" s="29"/>
      <c r="BL273" s="29"/>
      <c r="BM273" s="29"/>
      <c r="BN273" s="29"/>
      <c r="BO273" s="29"/>
      <c r="BP273" s="29"/>
      <c r="BQ273" s="29"/>
      <c r="BR273" s="29"/>
      <c r="BS273" s="29"/>
      <c r="BT273" s="29"/>
      <c r="BU273" s="29"/>
      <c r="BV273" s="29"/>
      <c r="BW273" s="29"/>
      <c r="BX273" s="29"/>
      <c r="BY273" s="29"/>
      <c r="BZ273" s="29"/>
      <c r="CA273" s="29"/>
      <c r="CB273" s="29"/>
      <c r="CC273" s="29"/>
      <c r="CD273" s="29"/>
      <c r="CE273" s="29"/>
      <c r="CF273" s="29"/>
      <c r="CG273" s="29"/>
      <c r="CH273" s="29"/>
      <c r="CI273" s="29"/>
      <c r="CJ273" s="29"/>
      <c r="CK273" s="29"/>
      <c r="CL273" s="29"/>
      <c r="CM273" s="29"/>
      <c r="CN273" s="29"/>
      <c r="CO273" s="29"/>
      <c r="CP273" s="29"/>
      <c r="CQ273" s="29"/>
      <c r="CR273" s="29"/>
      <c r="CS273" s="29"/>
      <c r="CT273" s="29"/>
      <c r="CU273" s="29"/>
      <c r="CV273" s="29"/>
      <c r="CW273" s="29"/>
      <c r="CX273" s="29"/>
      <c r="CY273" s="29"/>
      <c r="CZ273" s="29"/>
      <c r="DA273" s="29"/>
      <c r="DB273" s="29"/>
      <c r="DC273" s="29"/>
      <c r="DD273" s="29"/>
      <c r="DE273" s="29"/>
      <c r="DF273" s="29"/>
      <c r="DG273" s="29"/>
      <c r="DH273" s="29"/>
      <c r="DI273" s="29"/>
    </row>
    <row r="274" spans="1:113" x14ac:dyDescent="0.25">
      <c r="A274" s="58"/>
      <c r="B274" s="58"/>
      <c r="C274" s="58"/>
      <c r="D274" s="58"/>
      <c r="E274" s="59"/>
      <c r="F274" s="59"/>
      <c r="G274" s="60"/>
      <c r="H274" s="58"/>
      <c r="I274" s="58"/>
      <c r="J274" s="58"/>
      <c r="K274" s="58"/>
      <c r="L274" s="60"/>
      <c r="M274" s="60"/>
      <c r="N274" s="58"/>
      <c r="O274" s="58"/>
      <c r="P274" s="59"/>
      <c r="Q274" s="59"/>
      <c r="R274" s="59"/>
      <c r="S274" s="59"/>
      <c r="T274" s="59"/>
      <c r="U274" s="59"/>
      <c r="V274" s="59"/>
      <c r="W274" s="59"/>
      <c r="X274" s="62"/>
      <c r="Y274" s="59"/>
      <c r="Z274" s="59"/>
      <c r="AA274" s="59"/>
      <c r="AB274" s="59"/>
      <c r="AC274" s="59"/>
      <c r="AG274" s="29"/>
      <c r="AH274" s="29"/>
      <c r="AI274" s="29"/>
      <c r="AN274" s="31"/>
      <c r="AO274" s="31"/>
      <c r="AP274" s="29"/>
      <c r="AQ274" s="29"/>
      <c r="AR274" s="29"/>
      <c r="AS274" s="29"/>
      <c r="AT274" s="29"/>
      <c r="AU274" s="29"/>
      <c r="AV274" s="29"/>
      <c r="AW274" s="29"/>
      <c r="AX274" s="29"/>
      <c r="AY274" s="29"/>
      <c r="AZ274" s="29"/>
      <c r="BA274" s="29"/>
      <c r="BB274" s="29"/>
      <c r="BC274" s="29"/>
      <c r="BD274" s="29"/>
      <c r="BE274" s="29"/>
      <c r="BG274" s="29"/>
      <c r="BH274" s="29"/>
      <c r="BI274" s="29"/>
      <c r="BJ274" s="29"/>
      <c r="BK274" s="29"/>
      <c r="BL274" s="29"/>
      <c r="BM274" s="29"/>
      <c r="BN274" s="29"/>
      <c r="BO274" s="29"/>
      <c r="BP274" s="29"/>
      <c r="BQ274" s="29"/>
      <c r="BR274" s="29"/>
      <c r="BS274" s="29"/>
      <c r="BT274" s="29"/>
      <c r="BU274" s="29"/>
      <c r="BV274" s="29"/>
      <c r="BW274" s="29"/>
      <c r="BX274" s="29"/>
      <c r="BY274" s="29"/>
      <c r="BZ274" s="29"/>
      <c r="CA274" s="29"/>
      <c r="CB274" s="29"/>
      <c r="CC274" s="29"/>
      <c r="CD274" s="29"/>
      <c r="CE274" s="29"/>
      <c r="CF274" s="29"/>
      <c r="CG274" s="29"/>
      <c r="CH274" s="29"/>
      <c r="CI274" s="29"/>
      <c r="CJ274" s="29"/>
      <c r="CK274" s="29"/>
      <c r="CL274" s="29"/>
      <c r="CM274" s="29"/>
      <c r="CN274" s="29"/>
      <c r="CO274" s="29"/>
      <c r="CP274" s="29"/>
      <c r="CQ274" s="29"/>
      <c r="CR274" s="29"/>
      <c r="CS274" s="29"/>
      <c r="CT274" s="29"/>
      <c r="CU274" s="29"/>
      <c r="CV274" s="29"/>
      <c r="CW274" s="29"/>
      <c r="CX274" s="29"/>
      <c r="CY274" s="29"/>
      <c r="CZ274" s="29"/>
      <c r="DA274" s="29"/>
      <c r="DB274" s="29"/>
      <c r="DC274" s="29"/>
      <c r="DD274" s="29"/>
      <c r="DE274" s="29"/>
      <c r="DF274" s="29"/>
      <c r="DG274" s="29"/>
      <c r="DH274" s="29"/>
      <c r="DI274" s="29"/>
    </row>
    <row r="275" spans="1:113" x14ac:dyDescent="0.25">
      <c r="A275" s="58"/>
      <c r="B275" s="58"/>
      <c r="C275" s="58"/>
      <c r="D275" s="58"/>
      <c r="E275" s="59"/>
      <c r="F275" s="59"/>
      <c r="G275" s="60"/>
      <c r="H275" s="58"/>
      <c r="I275" s="58"/>
      <c r="J275" s="58"/>
      <c r="K275" s="58"/>
      <c r="L275" s="60"/>
      <c r="M275" s="60"/>
      <c r="N275" s="58"/>
      <c r="O275" s="58"/>
      <c r="P275" s="59"/>
      <c r="Q275" s="59"/>
      <c r="R275" s="59"/>
      <c r="S275" s="59"/>
      <c r="T275" s="59"/>
      <c r="U275" s="59"/>
      <c r="V275" s="59"/>
      <c r="W275" s="59"/>
      <c r="X275" s="62"/>
      <c r="Y275" s="59"/>
      <c r="Z275" s="59"/>
      <c r="AA275" s="59"/>
      <c r="AB275" s="59"/>
      <c r="AC275" s="59"/>
      <c r="AG275" s="29"/>
      <c r="AH275" s="29"/>
      <c r="AI275" s="29"/>
      <c r="AN275" s="31"/>
      <c r="AO275" s="31"/>
      <c r="AP275" s="29"/>
      <c r="AQ275" s="29"/>
      <c r="AR275" s="29"/>
      <c r="AS275" s="29"/>
      <c r="AT275" s="29"/>
      <c r="AU275" s="29"/>
      <c r="AV275" s="29"/>
      <c r="AW275" s="29"/>
      <c r="AX275" s="29"/>
      <c r="AY275" s="29"/>
      <c r="AZ275" s="29"/>
      <c r="BA275" s="29"/>
      <c r="BB275" s="29"/>
      <c r="BC275" s="29"/>
      <c r="BD275" s="29"/>
      <c r="BE275" s="29"/>
      <c r="BG275" s="29"/>
      <c r="BH275" s="29"/>
      <c r="BI275" s="29"/>
      <c r="BJ275" s="29"/>
      <c r="BK275" s="29"/>
      <c r="BL275" s="29"/>
      <c r="BM275" s="29"/>
      <c r="BN275" s="29"/>
      <c r="BO275" s="29"/>
      <c r="BP275" s="29"/>
      <c r="BQ275" s="29"/>
      <c r="BR275" s="29"/>
      <c r="BS275" s="29"/>
      <c r="BT275" s="29"/>
      <c r="BU275" s="29"/>
      <c r="BV275" s="29"/>
      <c r="BW275" s="29"/>
      <c r="BX275" s="29"/>
      <c r="BY275" s="29"/>
      <c r="BZ275" s="29"/>
      <c r="CA275" s="29"/>
      <c r="CB275" s="29"/>
      <c r="CC275" s="29"/>
      <c r="CD275" s="29"/>
      <c r="CE275" s="29"/>
      <c r="CF275" s="29"/>
      <c r="CG275" s="29"/>
      <c r="CH275" s="29"/>
      <c r="CI275" s="29"/>
      <c r="CJ275" s="29"/>
      <c r="CK275" s="29"/>
      <c r="CL275" s="29"/>
      <c r="CM275" s="29"/>
      <c r="CN275" s="29"/>
      <c r="CO275" s="29"/>
      <c r="CP275" s="29"/>
      <c r="CQ275" s="29"/>
      <c r="CR275" s="29"/>
      <c r="CS275" s="29"/>
      <c r="CT275" s="29"/>
      <c r="CU275" s="29"/>
      <c r="CV275" s="29"/>
      <c r="CW275" s="29"/>
      <c r="CX275" s="29"/>
      <c r="CY275" s="29"/>
      <c r="CZ275" s="29"/>
      <c r="DA275" s="29"/>
      <c r="DB275" s="29"/>
      <c r="DC275" s="29"/>
      <c r="DD275" s="29"/>
      <c r="DE275" s="29"/>
      <c r="DF275" s="29"/>
      <c r="DG275" s="29"/>
      <c r="DH275" s="29"/>
      <c r="DI275" s="29"/>
    </row>
    <row r="276" spans="1:113" x14ac:dyDescent="0.25">
      <c r="A276" s="58"/>
      <c r="B276" s="58"/>
      <c r="C276" s="58"/>
      <c r="D276" s="58"/>
      <c r="E276" s="59"/>
      <c r="F276" s="59"/>
      <c r="G276" s="58"/>
      <c r="H276" s="63"/>
      <c r="I276" s="58"/>
      <c r="J276" s="64"/>
      <c r="K276" s="58"/>
      <c r="L276" s="60"/>
      <c r="M276" s="60"/>
      <c r="N276" s="58"/>
      <c r="O276" s="58"/>
      <c r="P276" s="59"/>
      <c r="Q276" s="59"/>
      <c r="R276" s="59"/>
      <c r="S276" s="59"/>
      <c r="T276" s="59"/>
      <c r="U276" s="59"/>
      <c r="V276" s="59"/>
      <c r="W276" s="59"/>
      <c r="X276" s="61"/>
      <c r="Y276" s="59"/>
      <c r="Z276" s="59"/>
      <c r="AA276" s="59"/>
      <c r="AB276" s="59"/>
      <c r="AC276" s="59"/>
      <c r="AG276" s="29"/>
      <c r="AH276" s="29"/>
      <c r="AI276" s="29"/>
      <c r="AN276" s="31"/>
      <c r="AO276" s="31"/>
      <c r="AP276" s="29"/>
      <c r="AQ276" s="29"/>
      <c r="AR276" s="29"/>
      <c r="AS276" s="29"/>
      <c r="AT276" s="29"/>
      <c r="AU276" s="29"/>
      <c r="AV276" s="29"/>
      <c r="AW276" s="29"/>
      <c r="AX276" s="29"/>
      <c r="AY276" s="29"/>
      <c r="AZ276" s="29"/>
      <c r="BA276" s="29"/>
      <c r="BB276" s="29"/>
      <c r="BC276" s="29"/>
      <c r="BD276" s="29"/>
      <c r="BE276" s="29"/>
      <c r="BG276" s="29"/>
      <c r="BH276" s="29"/>
      <c r="BI276" s="29"/>
      <c r="BJ276" s="29"/>
      <c r="BK276" s="29"/>
      <c r="BL276" s="29"/>
      <c r="BM276" s="29"/>
      <c r="BN276" s="29"/>
      <c r="BO276" s="29"/>
      <c r="BP276" s="29"/>
      <c r="BQ276" s="29"/>
      <c r="BR276" s="29"/>
      <c r="BS276" s="29"/>
      <c r="BT276" s="29"/>
      <c r="BU276" s="29"/>
      <c r="BV276" s="29"/>
      <c r="BW276" s="29"/>
      <c r="BX276" s="29"/>
      <c r="BY276" s="29"/>
      <c r="BZ276" s="29"/>
      <c r="CA276" s="29"/>
      <c r="CB276" s="29"/>
      <c r="CC276" s="29"/>
      <c r="CD276" s="29"/>
      <c r="CE276" s="29"/>
      <c r="CF276" s="29"/>
      <c r="CG276" s="29"/>
      <c r="CH276" s="29"/>
      <c r="CI276" s="29"/>
      <c r="CJ276" s="29"/>
      <c r="CK276" s="29"/>
      <c r="CL276" s="29"/>
      <c r="CM276" s="29"/>
      <c r="CN276" s="29"/>
      <c r="CO276" s="29"/>
      <c r="CP276" s="29"/>
      <c r="CQ276" s="29"/>
      <c r="CR276" s="29"/>
      <c r="CS276" s="29"/>
      <c r="CT276" s="29"/>
      <c r="CU276" s="29"/>
      <c r="CV276" s="29"/>
      <c r="CW276" s="29"/>
      <c r="CX276" s="29"/>
      <c r="CY276" s="29"/>
      <c r="CZ276" s="29"/>
      <c r="DA276" s="29"/>
      <c r="DB276" s="29"/>
      <c r="DC276" s="29"/>
      <c r="DD276" s="29"/>
      <c r="DE276" s="29"/>
      <c r="DF276" s="29"/>
      <c r="DG276" s="29"/>
      <c r="DH276" s="29"/>
      <c r="DI276" s="29"/>
    </row>
    <row r="277" spans="1:113" x14ac:dyDescent="0.25">
      <c r="A277" s="58"/>
      <c r="B277" s="58"/>
      <c r="C277" s="58"/>
      <c r="D277" s="58"/>
      <c r="E277" s="59"/>
      <c r="F277" s="59"/>
      <c r="G277" s="58"/>
      <c r="H277" s="63"/>
      <c r="I277" s="58"/>
      <c r="J277" s="64"/>
      <c r="K277" s="58"/>
      <c r="L277" s="60"/>
      <c r="M277" s="60"/>
      <c r="N277" s="58"/>
      <c r="O277" s="58"/>
      <c r="P277" s="59"/>
      <c r="Q277" s="59"/>
      <c r="R277" s="59"/>
      <c r="S277" s="59"/>
      <c r="T277" s="59"/>
      <c r="U277" s="59"/>
      <c r="V277" s="59"/>
      <c r="W277" s="59"/>
      <c r="X277" s="61"/>
      <c r="Y277" s="59"/>
      <c r="Z277" s="59"/>
      <c r="AA277" s="59"/>
      <c r="AB277" s="59"/>
      <c r="AC277" s="59"/>
      <c r="AG277" s="29"/>
      <c r="AH277" s="29"/>
      <c r="AI277" s="29"/>
      <c r="AN277" s="31"/>
      <c r="AO277" s="31"/>
      <c r="AP277" s="29"/>
      <c r="AQ277" s="29"/>
      <c r="AR277" s="29"/>
      <c r="AS277" s="29"/>
      <c r="AT277" s="29"/>
      <c r="AU277" s="29"/>
      <c r="AV277" s="29"/>
      <c r="AW277" s="29"/>
      <c r="AX277" s="29"/>
      <c r="AY277" s="29"/>
      <c r="AZ277" s="29"/>
      <c r="BA277" s="29"/>
      <c r="BB277" s="29"/>
      <c r="BC277" s="29"/>
      <c r="BD277" s="29"/>
      <c r="BE277" s="29"/>
      <c r="BG277" s="29"/>
      <c r="BH277" s="29"/>
      <c r="BI277" s="29"/>
      <c r="BJ277" s="29"/>
      <c r="BK277" s="29"/>
      <c r="BL277" s="29"/>
      <c r="BM277" s="29"/>
      <c r="BN277" s="29"/>
      <c r="BO277" s="29"/>
      <c r="BP277" s="29"/>
      <c r="BQ277" s="29"/>
      <c r="BR277" s="29"/>
      <c r="BS277" s="29"/>
      <c r="BT277" s="29"/>
      <c r="BU277" s="29"/>
      <c r="BV277" s="29"/>
      <c r="BW277" s="29"/>
      <c r="BX277" s="29"/>
      <c r="BY277" s="29"/>
      <c r="BZ277" s="29"/>
      <c r="CA277" s="29"/>
      <c r="CB277" s="29"/>
      <c r="CC277" s="29"/>
      <c r="CD277" s="29"/>
      <c r="CE277" s="29"/>
      <c r="CF277" s="29"/>
      <c r="CG277" s="29"/>
      <c r="CH277" s="29"/>
      <c r="CI277" s="29"/>
      <c r="CJ277" s="29"/>
      <c r="CK277" s="29"/>
      <c r="CL277" s="29"/>
      <c r="CM277" s="29"/>
      <c r="CN277" s="29"/>
      <c r="CO277" s="29"/>
      <c r="CP277" s="29"/>
      <c r="CQ277" s="29"/>
      <c r="CR277" s="29"/>
      <c r="CS277" s="29"/>
      <c r="CT277" s="29"/>
      <c r="CU277" s="29"/>
      <c r="CV277" s="29"/>
      <c r="CW277" s="29"/>
      <c r="CX277" s="29"/>
      <c r="CY277" s="29"/>
      <c r="CZ277" s="29"/>
      <c r="DA277" s="29"/>
      <c r="DB277" s="29"/>
      <c r="DC277" s="29"/>
      <c r="DD277" s="29"/>
      <c r="DE277" s="29"/>
      <c r="DF277" s="29"/>
      <c r="DG277" s="29"/>
      <c r="DH277" s="29"/>
      <c r="DI277" s="29"/>
    </row>
    <row r="278" spans="1:113" x14ac:dyDescent="0.25">
      <c r="A278" s="58"/>
      <c r="B278" s="58"/>
      <c r="C278" s="58"/>
      <c r="D278" s="58"/>
      <c r="E278" s="59"/>
      <c r="F278" s="59"/>
      <c r="G278" s="58"/>
      <c r="H278" s="63"/>
      <c r="I278" s="58"/>
      <c r="J278" s="64"/>
      <c r="K278" s="58"/>
      <c r="L278" s="60"/>
      <c r="M278" s="60"/>
      <c r="N278" s="58"/>
      <c r="O278" s="58"/>
      <c r="P278" s="59"/>
      <c r="Q278" s="59"/>
      <c r="R278" s="59"/>
      <c r="S278" s="59"/>
      <c r="T278" s="59"/>
      <c r="U278" s="59"/>
      <c r="V278" s="59"/>
      <c r="W278" s="59"/>
      <c r="X278" s="61"/>
      <c r="Y278" s="59"/>
      <c r="Z278" s="59"/>
      <c r="AA278" s="59"/>
      <c r="AB278" s="59"/>
      <c r="AC278" s="59"/>
      <c r="AG278" s="29"/>
      <c r="AH278" s="29"/>
      <c r="AI278" s="29"/>
      <c r="AN278" s="31"/>
      <c r="AO278" s="31"/>
      <c r="AP278" s="29"/>
      <c r="AQ278" s="29"/>
      <c r="AR278" s="29"/>
      <c r="AS278" s="29"/>
      <c r="AT278" s="29"/>
      <c r="AU278" s="29"/>
      <c r="AV278" s="29"/>
      <c r="AW278" s="29"/>
      <c r="AX278" s="29"/>
      <c r="AY278" s="29"/>
      <c r="AZ278" s="29"/>
      <c r="BA278" s="29"/>
      <c r="BB278" s="29"/>
      <c r="BC278" s="29"/>
      <c r="BD278" s="29"/>
      <c r="BE278" s="29"/>
      <c r="BG278" s="29"/>
      <c r="BH278" s="29"/>
      <c r="BI278" s="29"/>
      <c r="BJ278" s="29"/>
      <c r="BK278" s="29"/>
      <c r="BL278" s="29"/>
      <c r="BM278" s="29"/>
      <c r="BN278" s="29"/>
      <c r="BO278" s="29"/>
      <c r="BP278" s="29"/>
      <c r="BQ278" s="29"/>
      <c r="BR278" s="29"/>
      <c r="BS278" s="29"/>
      <c r="BT278" s="29"/>
      <c r="BU278" s="29"/>
      <c r="BV278" s="29"/>
      <c r="BW278" s="29"/>
      <c r="BX278" s="29"/>
      <c r="BY278" s="29"/>
      <c r="BZ278" s="29"/>
      <c r="CA278" s="29"/>
      <c r="CB278" s="29"/>
      <c r="CC278" s="29"/>
      <c r="CD278" s="29"/>
      <c r="CE278" s="29"/>
      <c r="CF278" s="29"/>
      <c r="CG278" s="29"/>
      <c r="CH278" s="29"/>
      <c r="CI278" s="29"/>
      <c r="CJ278" s="29"/>
      <c r="CK278" s="29"/>
      <c r="CL278" s="29"/>
      <c r="CM278" s="29"/>
      <c r="CN278" s="29"/>
      <c r="CO278" s="29"/>
      <c r="CP278" s="29"/>
      <c r="CQ278" s="29"/>
      <c r="CR278" s="29"/>
      <c r="CS278" s="29"/>
      <c r="CT278" s="29"/>
      <c r="CU278" s="29"/>
      <c r="CV278" s="29"/>
      <c r="CW278" s="29"/>
      <c r="CX278" s="29"/>
      <c r="CY278" s="29"/>
      <c r="CZ278" s="29"/>
      <c r="DA278" s="29"/>
      <c r="DB278" s="29"/>
      <c r="DC278" s="29"/>
      <c r="DD278" s="29"/>
      <c r="DE278" s="29"/>
      <c r="DF278" s="29"/>
      <c r="DG278" s="29"/>
      <c r="DH278" s="29"/>
      <c r="DI278" s="29"/>
    </row>
    <row r="279" spans="1:113" x14ac:dyDescent="0.25">
      <c r="A279" s="58"/>
      <c r="B279" s="58"/>
      <c r="C279" s="58"/>
      <c r="D279" s="58"/>
      <c r="E279" s="59"/>
      <c r="F279" s="59"/>
      <c r="G279" s="58"/>
      <c r="H279" s="63"/>
      <c r="I279" s="58"/>
      <c r="J279" s="64"/>
      <c r="K279" s="58"/>
      <c r="L279" s="60"/>
      <c r="M279" s="60"/>
      <c r="N279" s="58"/>
      <c r="O279" s="58"/>
      <c r="P279" s="59"/>
      <c r="Q279" s="59"/>
      <c r="R279" s="59"/>
      <c r="S279" s="59"/>
      <c r="T279" s="59"/>
      <c r="U279" s="59"/>
      <c r="V279" s="59"/>
      <c r="W279" s="59"/>
      <c r="X279" s="61"/>
      <c r="Y279" s="59"/>
      <c r="Z279" s="59"/>
      <c r="AA279" s="59"/>
      <c r="AB279" s="59"/>
      <c r="AC279" s="59"/>
      <c r="AG279" s="29"/>
      <c r="AH279" s="29"/>
      <c r="AI279" s="29"/>
      <c r="AN279" s="31"/>
      <c r="AO279" s="31"/>
      <c r="AP279" s="29"/>
      <c r="AQ279" s="29"/>
      <c r="AR279" s="29"/>
      <c r="AS279" s="29"/>
      <c r="AT279" s="29"/>
      <c r="AU279" s="29"/>
      <c r="AV279" s="29"/>
      <c r="AW279" s="29"/>
      <c r="AX279" s="29"/>
      <c r="AY279" s="29"/>
      <c r="AZ279" s="29"/>
      <c r="BA279" s="29"/>
      <c r="BB279" s="29"/>
      <c r="BC279" s="29"/>
      <c r="BD279" s="29"/>
      <c r="BE279" s="29"/>
      <c r="BG279" s="29"/>
      <c r="BH279" s="29"/>
      <c r="BI279" s="29"/>
      <c r="BJ279" s="29"/>
      <c r="BK279" s="29"/>
      <c r="BL279" s="29"/>
      <c r="BM279" s="29"/>
      <c r="BN279" s="29"/>
      <c r="BO279" s="29"/>
      <c r="BP279" s="29"/>
      <c r="BQ279" s="29"/>
      <c r="BR279" s="29"/>
      <c r="BS279" s="29"/>
      <c r="BT279" s="29"/>
      <c r="BU279" s="29"/>
      <c r="BV279" s="29"/>
      <c r="BW279" s="29"/>
      <c r="BX279" s="29"/>
      <c r="BY279" s="29"/>
      <c r="BZ279" s="29"/>
      <c r="CA279" s="29"/>
      <c r="CB279" s="29"/>
      <c r="CC279" s="29"/>
      <c r="CD279" s="29"/>
      <c r="CE279" s="29"/>
      <c r="CF279" s="29"/>
      <c r="CG279" s="29"/>
      <c r="CH279" s="29"/>
      <c r="CI279" s="29"/>
      <c r="CJ279" s="29"/>
      <c r="CK279" s="29"/>
      <c r="CL279" s="29"/>
      <c r="CM279" s="29"/>
      <c r="CN279" s="29"/>
      <c r="CO279" s="29"/>
      <c r="CP279" s="29"/>
      <c r="CQ279" s="29"/>
      <c r="CR279" s="29"/>
      <c r="CS279" s="29"/>
      <c r="CT279" s="29"/>
      <c r="CU279" s="29"/>
      <c r="CV279" s="29"/>
      <c r="CW279" s="29"/>
      <c r="CX279" s="29"/>
      <c r="CY279" s="29"/>
      <c r="CZ279" s="29"/>
      <c r="DA279" s="29"/>
      <c r="DB279" s="29"/>
      <c r="DC279" s="29"/>
      <c r="DD279" s="29"/>
      <c r="DE279" s="29"/>
      <c r="DF279" s="29"/>
      <c r="DG279" s="29"/>
      <c r="DH279" s="29"/>
      <c r="DI279" s="29"/>
    </row>
    <row r="280" spans="1:113" x14ac:dyDescent="0.25">
      <c r="A280" s="58"/>
      <c r="B280" s="58"/>
      <c r="C280" s="58"/>
      <c r="D280" s="58"/>
      <c r="E280" s="59"/>
      <c r="F280" s="59"/>
      <c r="G280" s="58"/>
      <c r="H280" s="63"/>
      <c r="I280" s="58"/>
      <c r="J280" s="64"/>
      <c r="K280" s="58"/>
      <c r="L280" s="60"/>
      <c r="M280" s="60"/>
      <c r="N280" s="58"/>
      <c r="O280" s="58"/>
      <c r="P280" s="59"/>
      <c r="Q280" s="59"/>
      <c r="R280" s="59"/>
      <c r="S280" s="59"/>
      <c r="T280" s="59"/>
      <c r="U280" s="59"/>
      <c r="V280" s="59"/>
      <c r="W280" s="59"/>
      <c r="X280" s="61"/>
      <c r="Y280" s="59"/>
      <c r="Z280" s="59"/>
      <c r="AA280" s="59"/>
      <c r="AB280" s="59"/>
      <c r="AC280" s="59"/>
      <c r="AG280" s="29"/>
      <c r="AH280" s="29"/>
      <c r="AI280" s="29"/>
      <c r="AN280" s="31"/>
      <c r="AO280" s="31"/>
      <c r="AP280" s="29"/>
      <c r="AQ280" s="29"/>
      <c r="AR280" s="29"/>
      <c r="AS280" s="29"/>
      <c r="AT280" s="29"/>
      <c r="AU280" s="29"/>
      <c r="AV280" s="29"/>
      <c r="AW280" s="29"/>
      <c r="AX280" s="29"/>
      <c r="AY280" s="29"/>
      <c r="AZ280" s="29"/>
      <c r="BA280" s="29"/>
      <c r="BB280" s="29"/>
      <c r="BC280" s="29"/>
      <c r="BD280" s="29"/>
      <c r="BE280" s="29"/>
      <c r="BG280" s="29"/>
      <c r="BH280" s="29"/>
      <c r="BI280" s="29"/>
      <c r="BJ280" s="29"/>
      <c r="BK280" s="29"/>
      <c r="BL280" s="29"/>
      <c r="BM280" s="29"/>
      <c r="BN280" s="29"/>
      <c r="BO280" s="29"/>
      <c r="BP280" s="29"/>
      <c r="BQ280" s="29"/>
      <c r="BR280" s="29"/>
      <c r="BS280" s="29"/>
      <c r="BT280" s="29"/>
      <c r="BU280" s="29"/>
      <c r="BV280" s="29"/>
      <c r="BW280" s="29"/>
      <c r="BX280" s="29"/>
      <c r="BY280" s="29"/>
      <c r="BZ280" s="29"/>
      <c r="CA280" s="29"/>
      <c r="CB280" s="29"/>
      <c r="CC280" s="29"/>
      <c r="CD280" s="29"/>
      <c r="CE280" s="29"/>
      <c r="CF280" s="29"/>
      <c r="CG280" s="29"/>
      <c r="CH280" s="29"/>
      <c r="CI280" s="29"/>
      <c r="CJ280" s="29"/>
      <c r="CK280" s="29"/>
      <c r="CL280" s="29"/>
      <c r="CM280" s="29"/>
      <c r="CN280" s="29"/>
      <c r="CO280" s="29"/>
      <c r="CP280" s="29"/>
      <c r="CQ280" s="29"/>
      <c r="CR280" s="29"/>
      <c r="CS280" s="29"/>
      <c r="CT280" s="29"/>
      <c r="CU280" s="29"/>
      <c r="CV280" s="29"/>
      <c r="CW280" s="29"/>
      <c r="CX280" s="29"/>
      <c r="CY280" s="29"/>
      <c r="CZ280" s="29"/>
      <c r="DA280" s="29"/>
      <c r="DB280" s="29"/>
      <c r="DC280" s="29"/>
      <c r="DD280" s="29"/>
      <c r="DE280" s="29"/>
      <c r="DF280" s="29"/>
      <c r="DG280" s="29"/>
      <c r="DH280" s="29"/>
      <c r="DI280" s="29"/>
    </row>
    <row r="281" spans="1:113" x14ac:dyDescent="0.25">
      <c r="A281" s="58"/>
      <c r="B281" s="58"/>
      <c r="C281" s="58"/>
      <c r="D281" s="58"/>
      <c r="E281" s="59"/>
      <c r="F281" s="59"/>
      <c r="G281" s="58"/>
      <c r="H281" s="63"/>
      <c r="I281" s="58"/>
      <c r="J281" s="64"/>
      <c r="K281" s="58"/>
      <c r="L281" s="60"/>
      <c r="M281" s="60"/>
      <c r="N281" s="58"/>
      <c r="O281" s="58"/>
      <c r="P281" s="59"/>
      <c r="Q281" s="59"/>
      <c r="R281" s="59"/>
      <c r="S281" s="59"/>
      <c r="T281" s="59"/>
      <c r="U281" s="59"/>
      <c r="V281" s="59"/>
      <c r="W281" s="59"/>
      <c r="X281" s="61"/>
      <c r="Y281" s="59"/>
      <c r="Z281" s="59"/>
      <c r="AA281" s="59"/>
      <c r="AB281" s="59"/>
      <c r="AC281" s="59"/>
      <c r="AG281" s="29"/>
      <c r="AH281" s="29"/>
      <c r="AI281" s="29"/>
      <c r="AN281" s="31"/>
      <c r="AO281" s="31"/>
      <c r="AP281" s="29"/>
      <c r="AQ281" s="29"/>
      <c r="AR281" s="29"/>
      <c r="AS281" s="29"/>
      <c r="AT281" s="29"/>
      <c r="AU281" s="29"/>
      <c r="AV281" s="29"/>
      <c r="AW281" s="29"/>
      <c r="AX281" s="29"/>
      <c r="AY281" s="29"/>
      <c r="AZ281" s="29"/>
      <c r="BA281" s="29"/>
      <c r="BB281" s="29"/>
      <c r="BC281" s="29"/>
      <c r="BD281" s="29"/>
      <c r="BE281" s="29"/>
      <c r="BG281" s="29"/>
      <c r="BH281" s="29"/>
      <c r="BI281" s="29"/>
      <c r="BJ281" s="29"/>
      <c r="BK281" s="29"/>
      <c r="BL281" s="29"/>
      <c r="BM281" s="29"/>
      <c r="BN281" s="29"/>
      <c r="BO281" s="29"/>
      <c r="BP281" s="29"/>
      <c r="BQ281" s="29"/>
      <c r="BR281" s="29"/>
      <c r="BS281" s="29"/>
      <c r="BT281" s="29"/>
      <c r="BU281" s="29"/>
      <c r="BV281" s="29"/>
      <c r="BW281" s="29"/>
      <c r="BX281" s="29"/>
      <c r="BY281" s="29"/>
      <c r="BZ281" s="29"/>
      <c r="CA281" s="29"/>
      <c r="CB281" s="29"/>
      <c r="CC281" s="29"/>
      <c r="CD281" s="29"/>
      <c r="CE281" s="29"/>
      <c r="CF281" s="29"/>
      <c r="CG281" s="29"/>
      <c r="CH281" s="29"/>
      <c r="CI281" s="29"/>
      <c r="CJ281" s="29"/>
      <c r="CK281" s="29"/>
      <c r="CL281" s="29"/>
      <c r="CM281" s="29"/>
      <c r="CN281" s="29"/>
      <c r="CO281" s="29"/>
      <c r="CP281" s="29"/>
      <c r="CQ281" s="29"/>
      <c r="CR281" s="29"/>
      <c r="CS281" s="29"/>
      <c r="CT281" s="29"/>
      <c r="CU281" s="29"/>
      <c r="CV281" s="29"/>
      <c r="CW281" s="29"/>
      <c r="CX281" s="29"/>
      <c r="CY281" s="29"/>
      <c r="CZ281" s="29"/>
      <c r="DA281" s="29"/>
      <c r="DB281" s="29"/>
      <c r="DC281" s="29"/>
      <c r="DD281" s="29"/>
      <c r="DE281" s="29"/>
      <c r="DF281" s="29"/>
      <c r="DG281" s="29"/>
      <c r="DH281" s="29"/>
      <c r="DI281" s="29"/>
    </row>
    <row r="282" spans="1:113" x14ac:dyDescent="0.25">
      <c r="A282" s="58"/>
      <c r="B282" s="58"/>
      <c r="C282" s="58"/>
      <c r="D282" s="58"/>
      <c r="E282" s="59"/>
      <c r="F282" s="59"/>
      <c r="G282" s="58"/>
      <c r="H282" s="63"/>
      <c r="I282" s="58"/>
      <c r="J282" s="64"/>
      <c r="K282" s="58"/>
      <c r="L282" s="60"/>
      <c r="M282" s="60"/>
      <c r="N282" s="58"/>
      <c r="O282" s="58"/>
      <c r="P282" s="59"/>
      <c r="Q282" s="59"/>
      <c r="R282" s="59"/>
      <c r="S282" s="59"/>
      <c r="T282" s="59"/>
      <c r="U282" s="59"/>
      <c r="V282" s="59"/>
      <c r="W282" s="59"/>
      <c r="X282" s="61"/>
      <c r="Y282" s="59"/>
      <c r="Z282" s="59"/>
      <c r="AA282" s="59"/>
      <c r="AB282" s="59"/>
      <c r="AC282" s="59"/>
      <c r="AG282" s="29"/>
      <c r="AH282" s="29"/>
      <c r="AI282" s="29"/>
      <c r="AN282" s="31"/>
      <c r="AO282" s="31"/>
      <c r="AP282" s="29"/>
      <c r="AQ282" s="29"/>
      <c r="AR282" s="29"/>
      <c r="AS282" s="29"/>
      <c r="AT282" s="29"/>
      <c r="AU282" s="29"/>
      <c r="AV282" s="29"/>
      <c r="AW282" s="29"/>
      <c r="AX282" s="29"/>
      <c r="AY282" s="29"/>
      <c r="AZ282" s="29"/>
      <c r="BA282" s="29"/>
      <c r="BB282" s="29"/>
      <c r="BC282" s="29"/>
      <c r="BD282" s="29"/>
      <c r="BE282" s="29"/>
      <c r="BG282" s="29"/>
      <c r="BH282" s="29"/>
      <c r="BI282" s="29"/>
      <c r="BJ282" s="29"/>
      <c r="BK282" s="29"/>
      <c r="BL282" s="29"/>
      <c r="BM282" s="29"/>
      <c r="BN282" s="29"/>
      <c r="BO282" s="29"/>
      <c r="BP282" s="29"/>
      <c r="BQ282" s="29"/>
      <c r="BR282" s="29"/>
      <c r="BS282" s="29"/>
      <c r="BT282" s="29"/>
      <c r="BU282" s="29"/>
      <c r="BV282" s="29"/>
      <c r="BW282" s="29"/>
      <c r="BX282" s="29"/>
      <c r="BY282" s="29"/>
      <c r="BZ282" s="29"/>
      <c r="CA282" s="29"/>
      <c r="CB282" s="29"/>
      <c r="CC282" s="29"/>
      <c r="CD282" s="29"/>
      <c r="CE282" s="29"/>
      <c r="CF282" s="29"/>
      <c r="CG282" s="29"/>
      <c r="CH282" s="29"/>
      <c r="CI282" s="29"/>
      <c r="CJ282" s="29"/>
      <c r="CK282" s="29"/>
      <c r="CL282" s="29"/>
      <c r="CM282" s="29"/>
      <c r="CN282" s="29"/>
      <c r="CO282" s="29"/>
      <c r="CP282" s="29"/>
      <c r="CQ282" s="29"/>
      <c r="CR282" s="29"/>
      <c r="CS282" s="29"/>
      <c r="CT282" s="29"/>
      <c r="CU282" s="29"/>
      <c r="CV282" s="29"/>
      <c r="CW282" s="29"/>
      <c r="CX282" s="29"/>
      <c r="CY282" s="29"/>
      <c r="CZ282" s="29"/>
      <c r="DA282" s="29"/>
      <c r="DB282" s="29"/>
      <c r="DC282" s="29"/>
      <c r="DD282" s="29"/>
      <c r="DE282" s="29"/>
      <c r="DF282" s="29"/>
      <c r="DG282" s="29"/>
      <c r="DH282" s="29"/>
      <c r="DI282" s="29"/>
    </row>
    <row r="283" spans="1:113" x14ac:dyDescent="0.25">
      <c r="A283" s="58"/>
      <c r="B283" s="58"/>
      <c r="C283" s="58"/>
      <c r="D283" s="58"/>
      <c r="E283" s="59"/>
      <c r="F283" s="59"/>
      <c r="G283" s="58"/>
      <c r="H283" s="63"/>
      <c r="I283" s="58"/>
      <c r="J283" s="64"/>
      <c r="K283" s="58"/>
      <c r="L283" s="60"/>
      <c r="M283" s="60"/>
      <c r="N283" s="58"/>
      <c r="O283" s="58"/>
      <c r="P283" s="59"/>
      <c r="Q283" s="59"/>
      <c r="R283" s="59"/>
      <c r="S283" s="59"/>
      <c r="T283" s="59"/>
      <c r="U283" s="59"/>
      <c r="V283" s="59"/>
      <c r="W283" s="59"/>
      <c r="X283" s="61"/>
      <c r="Y283" s="59"/>
      <c r="Z283" s="59"/>
      <c r="AA283" s="59"/>
      <c r="AB283" s="59"/>
      <c r="AC283" s="59"/>
      <c r="AG283" s="29"/>
      <c r="AH283" s="29"/>
      <c r="AI283" s="29"/>
      <c r="AN283" s="31"/>
      <c r="AO283" s="31"/>
      <c r="AP283" s="29"/>
      <c r="AQ283" s="29"/>
      <c r="AR283" s="29"/>
      <c r="AS283" s="29"/>
      <c r="AT283" s="29"/>
      <c r="AU283" s="29"/>
      <c r="AV283" s="29"/>
      <c r="AW283" s="29"/>
      <c r="AX283" s="29"/>
      <c r="AY283" s="29"/>
      <c r="AZ283" s="29"/>
      <c r="BA283" s="29"/>
      <c r="BB283" s="29"/>
      <c r="BC283" s="29"/>
      <c r="BD283" s="29"/>
      <c r="BE283" s="29"/>
      <c r="BG283" s="29"/>
      <c r="BH283" s="29"/>
      <c r="BI283" s="29"/>
      <c r="BJ283" s="29"/>
      <c r="BK283" s="29"/>
      <c r="BL283" s="29"/>
      <c r="BM283" s="29"/>
      <c r="BN283" s="29"/>
      <c r="BO283" s="29"/>
      <c r="BP283" s="29"/>
      <c r="BQ283" s="29"/>
      <c r="BR283" s="29"/>
      <c r="BS283" s="29"/>
      <c r="BT283" s="29"/>
      <c r="BU283" s="29"/>
      <c r="BV283" s="29"/>
      <c r="BW283" s="29"/>
      <c r="BX283" s="29"/>
      <c r="BY283" s="29"/>
      <c r="BZ283" s="29"/>
      <c r="CA283" s="29"/>
      <c r="CB283" s="29"/>
      <c r="CC283" s="29"/>
      <c r="CD283" s="29"/>
      <c r="CE283" s="29"/>
      <c r="CF283" s="29"/>
      <c r="CG283" s="29"/>
      <c r="CH283" s="29"/>
      <c r="CI283" s="29"/>
      <c r="CJ283" s="29"/>
      <c r="CK283" s="29"/>
      <c r="CL283" s="29"/>
      <c r="CM283" s="29"/>
      <c r="CN283" s="29"/>
      <c r="CO283" s="29"/>
      <c r="CP283" s="29"/>
      <c r="CQ283" s="29"/>
      <c r="CR283" s="29"/>
      <c r="CS283" s="29"/>
      <c r="CT283" s="29"/>
      <c r="CU283" s="29"/>
      <c r="CV283" s="29"/>
      <c r="CW283" s="29"/>
      <c r="CX283" s="29"/>
      <c r="CY283" s="29"/>
      <c r="CZ283" s="29"/>
      <c r="DA283" s="29"/>
      <c r="DB283" s="29"/>
      <c r="DC283" s="29"/>
      <c r="DD283" s="29"/>
      <c r="DE283" s="29"/>
      <c r="DF283" s="29"/>
      <c r="DG283" s="29"/>
      <c r="DH283" s="29"/>
      <c r="DI283" s="29"/>
    </row>
    <row r="284" spans="1:113" x14ac:dyDescent="0.25">
      <c r="A284" s="58"/>
      <c r="B284" s="58"/>
      <c r="C284" s="58"/>
      <c r="D284" s="58"/>
      <c r="E284" s="59"/>
      <c r="F284" s="59"/>
      <c r="G284" s="58"/>
      <c r="H284" s="63"/>
      <c r="I284" s="58"/>
      <c r="J284" s="64"/>
      <c r="K284" s="58"/>
      <c r="L284" s="60"/>
      <c r="M284" s="60"/>
      <c r="N284" s="58"/>
      <c r="O284" s="58"/>
      <c r="P284" s="59"/>
      <c r="Q284" s="59"/>
      <c r="R284" s="59"/>
      <c r="S284" s="59"/>
      <c r="T284" s="59"/>
      <c r="U284" s="59"/>
      <c r="V284" s="59"/>
      <c r="W284" s="59"/>
      <c r="X284" s="61"/>
      <c r="Y284" s="59"/>
      <c r="Z284" s="59"/>
      <c r="AA284" s="59"/>
      <c r="AB284" s="59"/>
      <c r="AC284" s="59"/>
      <c r="AG284" s="29"/>
      <c r="AH284" s="29"/>
      <c r="AI284" s="29"/>
      <c r="AN284" s="31"/>
      <c r="AO284" s="31"/>
      <c r="AP284" s="29"/>
      <c r="AQ284" s="29"/>
      <c r="AR284" s="29"/>
      <c r="AS284" s="29"/>
      <c r="AT284" s="29"/>
      <c r="AU284" s="29"/>
      <c r="AV284" s="29"/>
      <c r="AW284" s="29"/>
      <c r="AX284" s="29"/>
      <c r="AY284" s="29"/>
      <c r="AZ284" s="29"/>
      <c r="BA284" s="29"/>
      <c r="BB284" s="29"/>
      <c r="BC284" s="29"/>
      <c r="BD284" s="29"/>
      <c r="BE284" s="29"/>
      <c r="BG284" s="29"/>
      <c r="BH284" s="29"/>
      <c r="BI284" s="29"/>
      <c r="BJ284" s="29"/>
      <c r="BK284" s="29"/>
      <c r="BL284" s="29"/>
      <c r="BM284" s="29"/>
      <c r="BN284" s="29"/>
      <c r="BO284" s="29"/>
      <c r="BP284" s="29"/>
      <c r="BQ284" s="29"/>
      <c r="BR284" s="29"/>
      <c r="BS284" s="29"/>
      <c r="BT284" s="29"/>
      <c r="BU284" s="29"/>
      <c r="BV284" s="29"/>
      <c r="BW284" s="29"/>
      <c r="BX284" s="29"/>
      <c r="BY284" s="29"/>
      <c r="BZ284" s="29"/>
      <c r="CA284" s="29"/>
      <c r="CB284" s="29"/>
      <c r="CC284" s="29"/>
      <c r="CD284" s="29"/>
      <c r="CE284" s="29"/>
      <c r="CF284" s="29"/>
      <c r="CG284" s="29"/>
      <c r="CH284" s="29"/>
      <c r="CI284" s="29"/>
      <c r="CJ284" s="29"/>
      <c r="CK284" s="29"/>
      <c r="CL284" s="29"/>
      <c r="CM284" s="29"/>
      <c r="CN284" s="29"/>
      <c r="CO284" s="29"/>
      <c r="CP284" s="29"/>
      <c r="CQ284" s="29"/>
      <c r="CR284" s="29"/>
      <c r="CS284" s="29"/>
      <c r="CT284" s="29"/>
      <c r="CU284" s="29"/>
      <c r="CV284" s="29"/>
      <c r="CW284" s="29"/>
      <c r="CX284" s="29"/>
      <c r="CY284" s="29"/>
      <c r="CZ284" s="29"/>
      <c r="DA284" s="29"/>
      <c r="DB284" s="29"/>
      <c r="DC284" s="29"/>
      <c r="DD284" s="29"/>
      <c r="DE284" s="29"/>
      <c r="DF284" s="29"/>
      <c r="DG284" s="29"/>
      <c r="DH284" s="29"/>
      <c r="DI284" s="29"/>
    </row>
    <row r="285" spans="1:113" x14ac:dyDescent="0.25">
      <c r="A285" s="58"/>
      <c r="B285" s="58"/>
      <c r="C285" s="58"/>
      <c r="D285" s="58"/>
      <c r="E285" s="59"/>
      <c r="F285" s="59"/>
      <c r="G285" s="58"/>
      <c r="H285" s="63"/>
      <c r="I285" s="58"/>
      <c r="J285" s="64"/>
      <c r="K285" s="58"/>
      <c r="L285" s="60"/>
      <c r="M285" s="60"/>
      <c r="N285" s="58"/>
      <c r="O285" s="58"/>
      <c r="P285" s="59"/>
      <c r="Q285" s="59"/>
      <c r="R285" s="59"/>
      <c r="S285" s="59"/>
      <c r="T285" s="59"/>
      <c r="U285" s="59"/>
      <c r="V285" s="59"/>
      <c r="W285" s="59"/>
      <c r="X285" s="61"/>
      <c r="Y285" s="59"/>
      <c r="Z285" s="59"/>
      <c r="AA285" s="59"/>
      <c r="AB285" s="59"/>
      <c r="AC285" s="59"/>
      <c r="AG285" s="29"/>
      <c r="AH285" s="29"/>
      <c r="AI285" s="29"/>
      <c r="AN285" s="31"/>
      <c r="AO285" s="31"/>
      <c r="AP285" s="29"/>
      <c r="AQ285" s="29"/>
      <c r="AR285" s="29"/>
      <c r="AS285" s="29"/>
      <c r="AT285" s="29"/>
      <c r="AU285" s="29"/>
      <c r="AV285" s="29"/>
      <c r="AW285" s="29"/>
      <c r="AX285" s="29"/>
      <c r="AY285" s="29"/>
      <c r="AZ285" s="29"/>
      <c r="BA285" s="29"/>
      <c r="BB285" s="29"/>
      <c r="BC285" s="29"/>
      <c r="BD285" s="29"/>
      <c r="BE285" s="29"/>
      <c r="BG285" s="29"/>
      <c r="BH285" s="29"/>
      <c r="BI285" s="29"/>
      <c r="BJ285" s="29"/>
      <c r="BK285" s="29"/>
      <c r="BL285" s="29"/>
      <c r="BM285" s="29"/>
      <c r="BN285" s="29"/>
      <c r="BO285" s="29"/>
      <c r="BP285" s="29"/>
      <c r="BQ285" s="29"/>
      <c r="BR285" s="29"/>
      <c r="BS285" s="29"/>
      <c r="BT285" s="29"/>
      <c r="BU285" s="29"/>
      <c r="BV285" s="29"/>
      <c r="BW285" s="29"/>
      <c r="BX285" s="29"/>
      <c r="BY285" s="29"/>
      <c r="BZ285" s="29"/>
      <c r="CA285" s="29"/>
      <c r="CB285" s="29"/>
      <c r="CC285" s="29"/>
      <c r="CD285" s="29"/>
      <c r="CE285" s="29"/>
      <c r="CF285" s="29"/>
      <c r="CG285" s="29"/>
      <c r="CH285" s="29"/>
      <c r="CI285" s="29"/>
      <c r="CJ285" s="29"/>
      <c r="CK285" s="29"/>
      <c r="CL285" s="29"/>
      <c r="CM285" s="29"/>
      <c r="CN285" s="29"/>
      <c r="CO285" s="29"/>
      <c r="CP285" s="29"/>
      <c r="CQ285" s="29"/>
      <c r="CR285" s="29"/>
      <c r="CS285" s="29"/>
      <c r="CT285" s="29"/>
      <c r="CU285" s="29"/>
      <c r="CV285" s="29"/>
      <c r="CW285" s="29"/>
      <c r="CX285" s="29"/>
      <c r="CY285" s="29"/>
      <c r="CZ285" s="29"/>
      <c r="DA285" s="29"/>
      <c r="DB285" s="29"/>
      <c r="DC285" s="29"/>
      <c r="DD285" s="29"/>
      <c r="DE285" s="29"/>
      <c r="DF285" s="29"/>
      <c r="DG285" s="29"/>
      <c r="DH285" s="29"/>
      <c r="DI285" s="29"/>
    </row>
    <row r="286" spans="1:113" x14ac:dyDescent="0.25">
      <c r="A286" s="58"/>
      <c r="B286" s="58"/>
      <c r="C286" s="58"/>
      <c r="D286" s="58"/>
      <c r="E286" s="59"/>
      <c r="F286" s="59"/>
      <c r="G286" s="58"/>
      <c r="H286" s="63"/>
      <c r="I286" s="58"/>
      <c r="J286" s="64"/>
      <c r="K286" s="58"/>
      <c r="L286" s="60"/>
      <c r="M286" s="60"/>
      <c r="N286" s="58"/>
      <c r="O286" s="58"/>
      <c r="P286" s="59"/>
      <c r="Q286" s="59"/>
      <c r="R286" s="59"/>
      <c r="S286" s="59"/>
      <c r="T286" s="59"/>
      <c r="U286" s="59"/>
      <c r="V286" s="59"/>
      <c r="W286" s="59"/>
      <c r="X286" s="61"/>
      <c r="Y286" s="59"/>
      <c r="Z286" s="59"/>
      <c r="AA286" s="59"/>
      <c r="AB286" s="59"/>
      <c r="AC286" s="59"/>
      <c r="AG286" s="29"/>
      <c r="AH286" s="29"/>
      <c r="AI286" s="29"/>
      <c r="AN286" s="31"/>
      <c r="AO286" s="31"/>
      <c r="AP286" s="29"/>
      <c r="AQ286" s="29"/>
      <c r="AR286" s="29"/>
      <c r="AS286" s="29"/>
      <c r="AT286" s="29"/>
      <c r="AU286" s="29"/>
      <c r="AV286" s="29"/>
      <c r="AW286" s="29"/>
      <c r="AX286" s="29"/>
      <c r="AY286" s="29"/>
      <c r="AZ286" s="29"/>
      <c r="BA286" s="29"/>
      <c r="BB286" s="29"/>
      <c r="BC286" s="29"/>
      <c r="BD286" s="29"/>
      <c r="BE286" s="29"/>
      <c r="BG286" s="29"/>
      <c r="BH286" s="29"/>
      <c r="BI286" s="29"/>
      <c r="BJ286" s="29"/>
      <c r="BK286" s="29"/>
      <c r="BL286" s="29"/>
      <c r="BM286" s="29"/>
      <c r="BN286" s="29"/>
      <c r="BO286" s="29"/>
      <c r="BP286" s="29"/>
      <c r="BQ286" s="29"/>
      <c r="BR286" s="29"/>
      <c r="BS286" s="29"/>
      <c r="BT286" s="29"/>
      <c r="BU286" s="29"/>
      <c r="BV286" s="29"/>
      <c r="BW286" s="29"/>
      <c r="BX286" s="29"/>
      <c r="BY286" s="29"/>
      <c r="BZ286" s="29"/>
      <c r="CA286" s="29"/>
      <c r="CB286" s="29"/>
      <c r="CC286" s="29"/>
      <c r="CD286" s="29"/>
      <c r="CE286" s="29"/>
      <c r="CF286" s="29"/>
      <c r="CG286" s="29"/>
      <c r="CH286" s="29"/>
      <c r="CI286" s="29"/>
      <c r="CJ286" s="29"/>
      <c r="CK286" s="29"/>
      <c r="CL286" s="29"/>
      <c r="CM286" s="29"/>
      <c r="CN286" s="29"/>
      <c r="CO286" s="29"/>
      <c r="CP286" s="29"/>
      <c r="CQ286" s="29"/>
      <c r="CR286" s="29"/>
      <c r="CS286" s="29"/>
      <c r="CT286" s="29"/>
      <c r="CU286" s="29"/>
      <c r="CV286" s="29"/>
      <c r="CW286" s="29"/>
      <c r="CX286" s="29"/>
      <c r="CY286" s="29"/>
      <c r="CZ286" s="29"/>
      <c r="DA286" s="29"/>
      <c r="DB286" s="29"/>
      <c r="DC286" s="29"/>
      <c r="DD286" s="29"/>
      <c r="DE286" s="29"/>
      <c r="DF286" s="29"/>
      <c r="DG286" s="29"/>
      <c r="DH286" s="29"/>
      <c r="DI286" s="29"/>
    </row>
    <row r="287" spans="1:113" x14ac:dyDescent="0.25">
      <c r="A287" s="58"/>
      <c r="B287" s="58"/>
      <c r="C287" s="58"/>
      <c r="D287" s="58"/>
      <c r="E287" s="59"/>
      <c r="F287" s="59"/>
      <c r="G287" s="58"/>
      <c r="H287" s="63"/>
      <c r="I287" s="58"/>
      <c r="J287" s="64"/>
      <c r="K287" s="58"/>
      <c r="L287" s="60"/>
      <c r="M287" s="60"/>
      <c r="N287" s="58"/>
      <c r="O287" s="58"/>
      <c r="P287" s="59"/>
      <c r="Q287" s="59"/>
      <c r="R287" s="59"/>
      <c r="S287" s="59"/>
      <c r="T287" s="59"/>
      <c r="U287" s="59"/>
      <c r="V287" s="59"/>
      <c r="W287" s="59"/>
      <c r="X287" s="61"/>
      <c r="Y287" s="59"/>
      <c r="Z287" s="59"/>
      <c r="AA287" s="59"/>
      <c r="AB287" s="59"/>
      <c r="AC287" s="59"/>
      <c r="AG287" s="29"/>
      <c r="AH287" s="29"/>
      <c r="AI287" s="29"/>
      <c r="AN287" s="31"/>
      <c r="AO287" s="31"/>
      <c r="AP287" s="29"/>
      <c r="AQ287" s="29"/>
      <c r="AR287" s="29"/>
      <c r="AS287" s="29"/>
      <c r="AT287" s="29"/>
      <c r="AU287" s="29"/>
      <c r="AV287" s="29"/>
      <c r="AW287" s="29"/>
      <c r="AX287" s="29"/>
      <c r="AY287" s="29"/>
      <c r="AZ287" s="29"/>
      <c r="BA287" s="29"/>
      <c r="BB287" s="29"/>
      <c r="BC287" s="29"/>
      <c r="BD287" s="29"/>
      <c r="BE287" s="29"/>
      <c r="BG287" s="29"/>
      <c r="BH287" s="29"/>
      <c r="BI287" s="29"/>
      <c r="BJ287" s="29"/>
      <c r="BK287" s="29"/>
      <c r="BL287" s="29"/>
      <c r="BM287" s="29"/>
      <c r="BN287" s="29"/>
      <c r="BO287" s="29"/>
      <c r="BP287" s="29"/>
      <c r="BQ287" s="29"/>
      <c r="BR287" s="29"/>
      <c r="BS287" s="29"/>
      <c r="BT287" s="29"/>
      <c r="BU287" s="29"/>
      <c r="BV287" s="29"/>
      <c r="BW287" s="29"/>
      <c r="BX287" s="29"/>
      <c r="BY287" s="29"/>
      <c r="BZ287" s="29"/>
      <c r="CA287" s="29"/>
      <c r="CB287" s="29"/>
      <c r="CC287" s="29"/>
      <c r="CD287" s="29"/>
      <c r="CE287" s="29"/>
      <c r="CF287" s="29"/>
      <c r="CG287" s="29"/>
      <c r="CH287" s="29"/>
      <c r="CI287" s="29"/>
      <c r="CJ287" s="29"/>
      <c r="CK287" s="29"/>
      <c r="CL287" s="29"/>
      <c r="CM287" s="29"/>
      <c r="CN287" s="29"/>
      <c r="CO287" s="29"/>
      <c r="CP287" s="29"/>
      <c r="CQ287" s="29"/>
      <c r="CR287" s="29"/>
      <c r="CS287" s="29"/>
      <c r="CT287" s="29"/>
      <c r="CU287" s="29"/>
      <c r="CV287" s="29"/>
      <c r="CW287" s="29"/>
      <c r="CX287" s="29"/>
      <c r="CY287" s="29"/>
      <c r="CZ287" s="29"/>
      <c r="DA287" s="29"/>
      <c r="DB287" s="29"/>
      <c r="DC287" s="29"/>
      <c r="DD287" s="29"/>
      <c r="DE287" s="29"/>
      <c r="DF287" s="29"/>
      <c r="DG287" s="29"/>
      <c r="DH287" s="29"/>
      <c r="DI287" s="29"/>
    </row>
    <row r="288" spans="1:113" x14ac:dyDescent="0.25">
      <c r="A288" s="58"/>
      <c r="B288" s="58"/>
      <c r="C288" s="58"/>
      <c r="D288" s="58"/>
      <c r="E288" s="59"/>
      <c r="F288" s="59"/>
      <c r="G288" s="58"/>
      <c r="H288" s="63"/>
      <c r="I288" s="58"/>
      <c r="J288" s="64"/>
      <c r="K288" s="58"/>
      <c r="L288" s="60"/>
      <c r="M288" s="60"/>
      <c r="N288" s="58"/>
      <c r="O288" s="58"/>
      <c r="P288" s="59"/>
      <c r="Q288" s="59"/>
      <c r="R288" s="59"/>
      <c r="S288" s="59"/>
      <c r="T288" s="59"/>
      <c r="U288" s="59"/>
      <c r="V288" s="59"/>
      <c r="W288" s="59"/>
      <c r="X288" s="61"/>
      <c r="Y288" s="59"/>
      <c r="Z288" s="59"/>
      <c r="AA288" s="59"/>
      <c r="AB288" s="59"/>
      <c r="AC288" s="59"/>
      <c r="AG288" s="29"/>
      <c r="AH288" s="29"/>
      <c r="AI288" s="29"/>
      <c r="AN288" s="31"/>
      <c r="AO288" s="31"/>
      <c r="AP288" s="29"/>
      <c r="AQ288" s="29"/>
      <c r="AR288" s="29"/>
      <c r="AS288" s="29"/>
      <c r="AT288" s="29"/>
      <c r="AU288" s="29"/>
      <c r="AV288" s="29"/>
      <c r="AW288" s="29"/>
      <c r="AX288" s="29"/>
      <c r="AY288" s="29"/>
      <c r="AZ288" s="29"/>
      <c r="BA288" s="29"/>
      <c r="BB288" s="29"/>
      <c r="BC288" s="29"/>
      <c r="BD288" s="29"/>
      <c r="BE288" s="29"/>
      <c r="BG288" s="29"/>
      <c r="BH288" s="29"/>
      <c r="BI288" s="29"/>
      <c r="BJ288" s="29"/>
      <c r="BK288" s="29"/>
      <c r="BL288" s="29"/>
      <c r="BM288" s="29"/>
      <c r="BN288" s="29"/>
      <c r="BO288" s="29"/>
      <c r="BP288" s="29"/>
      <c r="BQ288" s="29"/>
      <c r="BR288" s="29"/>
      <c r="BS288" s="29"/>
      <c r="BT288" s="29"/>
      <c r="BU288" s="29"/>
      <c r="BV288" s="29"/>
      <c r="BW288" s="29"/>
      <c r="BX288" s="29"/>
      <c r="BY288" s="29"/>
      <c r="BZ288" s="29"/>
      <c r="CA288" s="29"/>
      <c r="CB288" s="29"/>
      <c r="CC288" s="29"/>
      <c r="CD288" s="29"/>
      <c r="CE288" s="29"/>
      <c r="CF288" s="29"/>
      <c r="CG288" s="29"/>
      <c r="CH288" s="29"/>
      <c r="CI288" s="29"/>
      <c r="CJ288" s="29"/>
      <c r="CK288" s="29"/>
      <c r="CL288" s="29"/>
      <c r="CM288" s="29"/>
      <c r="CN288" s="29"/>
      <c r="CO288" s="29"/>
      <c r="CP288" s="29"/>
      <c r="CQ288" s="29"/>
      <c r="CR288" s="29"/>
      <c r="CS288" s="29"/>
      <c r="CT288" s="29"/>
      <c r="CU288" s="29"/>
      <c r="CV288" s="29"/>
      <c r="CW288" s="29"/>
      <c r="CX288" s="29"/>
      <c r="CY288" s="29"/>
      <c r="CZ288" s="29"/>
      <c r="DA288" s="29"/>
      <c r="DB288" s="29"/>
      <c r="DC288" s="29"/>
      <c r="DD288" s="29"/>
      <c r="DE288" s="29"/>
      <c r="DF288" s="29"/>
      <c r="DG288" s="29"/>
      <c r="DH288" s="29"/>
      <c r="DI288" s="29"/>
    </row>
    <row r="289" spans="1:113" x14ac:dyDescent="0.25">
      <c r="A289" s="58"/>
      <c r="B289" s="58"/>
      <c r="C289" s="58"/>
      <c r="D289" s="58"/>
      <c r="E289" s="59"/>
      <c r="F289" s="59"/>
      <c r="G289" s="58"/>
      <c r="H289" s="63"/>
      <c r="I289" s="58"/>
      <c r="J289" s="64"/>
      <c r="K289" s="58"/>
      <c r="L289" s="60"/>
      <c r="M289" s="60"/>
      <c r="N289" s="58"/>
      <c r="O289" s="58"/>
      <c r="P289" s="59"/>
      <c r="Q289" s="59"/>
      <c r="R289" s="59"/>
      <c r="S289" s="59"/>
      <c r="T289" s="59"/>
      <c r="U289" s="59"/>
      <c r="V289" s="59"/>
      <c r="W289" s="59"/>
      <c r="X289" s="61"/>
      <c r="Y289" s="59"/>
      <c r="Z289" s="59"/>
      <c r="AA289" s="59"/>
      <c r="AB289" s="59"/>
      <c r="AC289" s="59"/>
      <c r="AG289" s="29"/>
      <c r="AH289" s="29"/>
      <c r="AI289" s="29"/>
      <c r="AN289" s="31"/>
      <c r="AO289" s="31"/>
      <c r="AP289" s="29"/>
      <c r="AQ289" s="29"/>
      <c r="AR289" s="29"/>
      <c r="AS289" s="29"/>
      <c r="AT289" s="29"/>
      <c r="AU289" s="29"/>
      <c r="AV289" s="29"/>
      <c r="AW289" s="29"/>
      <c r="AX289" s="29"/>
      <c r="AY289" s="29"/>
      <c r="AZ289" s="29"/>
      <c r="BA289" s="29"/>
      <c r="BB289" s="29"/>
      <c r="BC289" s="29"/>
      <c r="BD289" s="29"/>
      <c r="BE289" s="29"/>
      <c r="BG289" s="29"/>
      <c r="BH289" s="29"/>
      <c r="BI289" s="29"/>
      <c r="BJ289" s="29"/>
      <c r="BK289" s="29"/>
      <c r="BL289" s="29"/>
      <c r="BM289" s="29"/>
      <c r="BN289" s="29"/>
      <c r="BO289" s="29"/>
      <c r="BP289" s="29"/>
      <c r="BQ289" s="29"/>
      <c r="BR289" s="29"/>
      <c r="BS289" s="29"/>
      <c r="BT289" s="29"/>
      <c r="BU289" s="29"/>
      <c r="BV289" s="29"/>
      <c r="BW289" s="29"/>
      <c r="BX289" s="29"/>
      <c r="BY289" s="29"/>
      <c r="BZ289" s="29"/>
      <c r="CA289" s="29"/>
      <c r="CB289" s="29"/>
      <c r="CC289" s="29"/>
      <c r="CD289" s="29"/>
      <c r="CE289" s="29"/>
      <c r="CF289" s="29"/>
      <c r="CG289" s="29"/>
      <c r="CH289" s="29"/>
      <c r="CI289" s="29"/>
      <c r="CJ289" s="29"/>
      <c r="CK289" s="29"/>
      <c r="CL289" s="29"/>
      <c r="CM289" s="29"/>
      <c r="CN289" s="29"/>
      <c r="CO289" s="29"/>
      <c r="CP289" s="29"/>
      <c r="CQ289" s="29"/>
      <c r="CR289" s="29"/>
      <c r="CS289" s="29"/>
      <c r="CT289" s="29"/>
      <c r="CU289" s="29"/>
      <c r="CV289" s="29"/>
      <c r="CW289" s="29"/>
      <c r="CX289" s="29"/>
      <c r="CY289" s="29"/>
      <c r="CZ289" s="29"/>
      <c r="DA289" s="29"/>
      <c r="DB289" s="29"/>
      <c r="DC289" s="29"/>
      <c r="DD289" s="29"/>
      <c r="DE289" s="29"/>
      <c r="DF289" s="29"/>
      <c r="DG289" s="29"/>
      <c r="DH289" s="29"/>
      <c r="DI289" s="29"/>
    </row>
    <row r="290" spans="1:113" x14ac:dyDescent="0.25">
      <c r="A290" s="58"/>
      <c r="B290" s="58"/>
      <c r="C290" s="58"/>
      <c r="D290" s="58"/>
      <c r="E290" s="59"/>
      <c r="F290" s="59"/>
      <c r="G290" s="58"/>
      <c r="H290" s="63"/>
      <c r="I290" s="58"/>
      <c r="J290" s="64"/>
      <c r="K290" s="58"/>
      <c r="L290" s="60"/>
      <c r="M290" s="60"/>
      <c r="N290" s="58"/>
      <c r="O290" s="58"/>
      <c r="P290" s="59"/>
      <c r="Q290" s="59"/>
      <c r="R290" s="59"/>
      <c r="S290" s="59"/>
      <c r="T290" s="59"/>
      <c r="U290" s="59"/>
      <c r="V290" s="59"/>
      <c r="W290" s="59"/>
      <c r="X290" s="61"/>
      <c r="Y290" s="59"/>
      <c r="Z290" s="59"/>
      <c r="AA290" s="59"/>
      <c r="AB290" s="59"/>
      <c r="AC290" s="59"/>
      <c r="AG290" s="29"/>
      <c r="AH290" s="29"/>
      <c r="AI290" s="29"/>
      <c r="AN290" s="31"/>
      <c r="AO290" s="31"/>
      <c r="AP290" s="29"/>
      <c r="AQ290" s="29"/>
      <c r="AR290" s="29"/>
      <c r="AS290" s="29"/>
      <c r="AT290" s="29"/>
      <c r="AU290" s="29"/>
      <c r="AV290" s="29"/>
      <c r="AW290" s="29"/>
      <c r="AX290" s="29"/>
      <c r="AY290" s="29"/>
      <c r="AZ290" s="29"/>
      <c r="BA290" s="29"/>
      <c r="BB290" s="29"/>
      <c r="BC290" s="29"/>
      <c r="BD290" s="29"/>
      <c r="BE290" s="29"/>
      <c r="BG290" s="29"/>
      <c r="BH290" s="29"/>
      <c r="BI290" s="29"/>
      <c r="BJ290" s="29"/>
      <c r="BK290" s="29"/>
      <c r="BL290" s="29"/>
      <c r="BM290" s="29"/>
      <c r="BN290" s="29"/>
      <c r="BO290" s="29"/>
      <c r="BP290" s="29"/>
      <c r="BQ290" s="29"/>
      <c r="BR290" s="29"/>
      <c r="BS290" s="29"/>
      <c r="BT290" s="29"/>
      <c r="BU290" s="29"/>
      <c r="BV290" s="29"/>
      <c r="BW290" s="29"/>
      <c r="BX290" s="29"/>
      <c r="BY290" s="29"/>
      <c r="BZ290" s="29"/>
      <c r="CA290" s="29"/>
      <c r="CB290" s="29"/>
      <c r="CC290" s="29"/>
      <c r="CD290" s="29"/>
      <c r="CE290" s="29"/>
      <c r="CF290" s="29"/>
      <c r="CG290" s="29"/>
      <c r="CH290" s="29"/>
      <c r="CI290" s="29"/>
      <c r="CJ290" s="29"/>
      <c r="CK290" s="29"/>
      <c r="CL290" s="29"/>
      <c r="CM290" s="29"/>
      <c r="CN290" s="29"/>
      <c r="CO290" s="29"/>
      <c r="CP290" s="29"/>
      <c r="CQ290" s="29"/>
      <c r="CR290" s="29"/>
      <c r="CS290" s="29"/>
      <c r="CT290" s="29"/>
      <c r="CU290" s="29"/>
      <c r="CV290" s="29"/>
      <c r="CW290" s="29"/>
      <c r="CX290" s="29"/>
      <c r="CY290" s="29"/>
      <c r="CZ290" s="29"/>
      <c r="DA290" s="29"/>
      <c r="DB290" s="29"/>
      <c r="DC290" s="29"/>
      <c r="DD290" s="29"/>
      <c r="DE290" s="29"/>
      <c r="DF290" s="29"/>
      <c r="DG290" s="29"/>
      <c r="DH290" s="29"/>
      <c r="DI290" s="29"/>
    </row>
    <row r="291" spans="1:113" x14ac:dyDescent="0.25">
      <c r="A291" s="58"/>
      <c r="B291" s="58"/>
      <c r="C291" s="58"/>
      <c r="D291" s="58"/>
      <c r="E291" s="59"/>
      <c r="F291" s="59"/>
      <c r="G291" s="58"/>
      <c r="H291" s="63"/>
      <c r="I291" s="58"/>
      <c r="J291" s="64"/>
      <c r="K291" s="58"/>
      <c r="L291" s="60"/>
      <c r="M291" s="60"/>
      <c r="N291" s="58"/>
      <c r="O291" s="58"/>
      <c r="P291" s="59"/>
      <c r="Q291" s="59"/>
      <c r="R291" s="59"/>
      <c r="S291" s="59"/>
      <c r="T291" s="59"/>
      <c r="U291" s="59"/>
      <c r="V291" s="59"/>
      <c r="W291" s="59"/>
      <c r="X291" s="61"/>
      <c r="Y291" s="59"/>
      <c r="Z291" s="59"/>
      <c r="AA291" s="59"/>
      <c r="AB291" s="59"/>
      <c r="AC291" s="59"/>
      <c r="AG291" s="29"/>
      <c r="AH291" s="29"/>
      <c r="AI291" s="29"/>
      <c r="AN291" s="31"/>
      <c r="AO291" s="31"/>
      <c r="AP291" s="29"/>
      <c r="AQ291" s="29"/>
      <c r="AR291" s="29"/>
      <c r="AS291" s="29"/>
      <c r="AT291" s="29"/>
      <c r="AU291" s="29"/>
      <c r="AV291" s="29"/>
      <c r="AW291" s="29"/>
      <c r="AX291" s="29"/>
      <c r="AY291" s="29"/>
      <c r="AZ291" s="29"/>
      <c r="BA291" s="29"/>
      <c r="BB291" s="29"/>
      <c r="BC291" s="29"/>
      <c r="BD291" s="29"/>
      <c r="BE291" s="29"/>
      <c r="BG291" s="29"/>
      <c r="BH291" s="29"/>
      <c r="BI291" s="29"/>
      <c r="BJ291" s="29"/>
      <c r="BK291" s="29"/>
      <c r="BL291" s="29"/>
      <c r="BM291" s="29"/>
      <c r="BN291" s="29"/>
      <c r="BO291" s="29"/>
      <c r="BP291" s="29"/>
      <c r="BQ291" s="29"/>
      <c r="BR291" s="29"/>
      <c r="BS291" s="29"/>
      <c r="BT291" s="29"/>
      <c r="BU291" s="29"/>
      <c r="BV291" s="29"/>
      <c r="BW291" s="29"/>
      <c r="BX291" s="29"/>
      <c r="BY291" s="29"/>
      <c r="BZ291" s="29"/>
      <c r="CA291" s="29"/>
      <c r="CB291" s="29"/>
      <c r="CC291" s="29"/>
      <c r="CD291" s="29"/>
      <c r="CE291" s="29"/>
      <c r="CF291" s="29"/>
      <c r="CG291" s="29"/>
      <c r="CH291" s="29"/>
      <c r="CI291" s="29"/>
      <c r="CJ291" s="29"/>
      <c r="CK291" s="29"/>
      <c r="CL291" s="29"/>
      <c r="CM291" s="29"/>
      <c r="CN291" s="29"/>
      <c r="CO291" s="29"/>
      <c r="CP291" s="29"/>
      <c r="CQ291" s="29"/>
      <c r="CR291" s="29"/>
      <c r="CS291" s="29"/>
      <c r="CT291" s="29"/>
      <c r="CU291" s="29"/>
      <c r="CV291" s="29"/>
      <c r="CW291" s="29"/>
      <c r="CX291" s="29"/>
      <c r="CY291" s="29"/>
      <c r="CZ291" s="29"/>
      <c r="DA291" s="29"/>
      <c r="DB291" s="29"/>
      <c r="DC291" s="29"/>
      <c r="DD291" s="29"/>
      <c r="DE291" s="29"/>
      <c r="DF291" s="29"/>
      <c r="DG291" s="29"/>
      <c r="DH291" s="29"/>
      <c r="DI291" s="29"/>
    </row>
    <row r="292" spans="1:113" x14ac:dyDescent="0.25">
      <c r="A292" s="58"/>
      <c r="B292" s="58"/>
      <c r="C292" s="58"/>
      <c r="D292" s="58"/>
      <c r="E292" s="59"/>
      <c r="F292" s="59"/>
      <c r="G292" s="58"/>
      <c r="H292" s="63"/>
      <c r="I292" s="58"/>
      <c r="J292" s="64"/>
      <c r="K292" s="58"/>
      <c r="L292" s="60"/>
      <c r="M292" s="60"/>
      <c r="N292" s="58"/>
      <c r="O292" s="58"/>
      <c r="P292" s="59"/>
      <c r="Q292" s="59"/>
      <c r="R292" s="59"/>
      <c r="S292" s="59"/>
      <c r="T292" s="59"/>
      <c r="U292" s="59"/>
      <c r="V292" s="59"/>
      <c r="W292" s="59"/>
      <c r="X292" s="61"/>
      <c r="Y292" s="59"/>
      <c r="Z292" s="59"/>
      <c r="AA292" s="59"/>
      <c r="AB292" s="59"/>
      <c r="AC292" s="59"/>
      <c r="AG292" s="29"/>
      <c r="AH292" s="29"/>
      <c r="AI292" s="29"/>
      <c r="AN292" s="31"/>
      <c r="AO292" s="31"/>
      <c r="AP292" s="29"/>
      <c r="AQ292" s="29"/>
      <c r="AR292" s="29"/>
      <c r="AS292" s="29"/>
      <c r="AT292" s="29"/>
      <c r="AU292" s="29"/>
      <c r="AV292" s="29"/>
      <c r="AW292" s="29"/>
      <c r="AX292" s="29"/>
      <c r="AY292" s="29"/>
      <c r="AZ292" s="29"/>
      <c r="BA292" s="29"/>
      <c r="BB292" s="29"/>
      <c r="BC292" s="29"/>
      <c r="BD292" s="29"/>
      <c r="BE292" s="29"/>
      <c r="BG292" s="29"/>
      <c r="BH292" s="29"/>
      <c r="BI292" s="29"/>
      <c r="BJ292" s="29"/>
      <c r="BK292" s="29"/>
      <c r="BL292" s="29"/>
      <c r="BM292" s="29"/>
      <c r="BN292" s="29"/>
      <c r="BO292" s="29"/>
      <c r="BP292" s="29"/>
      <c r="BQ292" s="29"/>
      <c r="BR292" s="29"/>
      <c r="BS292" s="29"/>
      <c r="BT292" s="29"/>
      <c r="BU292" s="29"/>
      <c r="BV292" s="29"/>
      <c r="BW292" s="29"/>
      <c r="BX292" s="29"/>
      <c r="BY292" s="29"/>
      <c r="BZ292" s="29"/>
      <c r="CA292" s="29"/>
      <c r="CB292" s="29"/>
      <c r="CC292" s="29"/>
      <c r="CD292" s="29"/>
      <c r="CE292" s="29"/>
      <c r="CF292" s="29"/>
      <c r="CG292" s="29"/>
      <c r="CH292" s="29"/>
      <c r="CI292" s="29"/>
      <c r="CJ292" s="29"/>
      <c r="CK292" s="29"/>
      <c r="CL292" s="29"/>
      <c r="CM292" s="29"/>
      <c r="CN292" s="29"/>
      <c r="CO292" s="29"/>
      <c r="CP292" s="29"/>
      <c r="CQ292" s="29"/>
      <c r="CR292" s="29"/>
      <c r="CS292" s="29"/>
      <c r="CT292" s="29"/>
      <c r="CU292" s="29"/>
      <c r="CV292" s="29"/>
      <c r="CW292" s="29"/>
      <c r="CX292" s="29"/>
      <c r="CY292" s="29"/>
      <c r="CZ292" s="29"/>
      <c r="DA292" s="29"/>
      <c r="DB292" s="29"/>
      <c r="DC292" s="29"/>
      <c r="DD292" s="29"/>
      <c r="DE292" s="29"/>
      <c r="DF292" s="29"/>
      <c r="DG292" s="29"/>
      <c r="DH292" s="29"/>
      <c r="DI292" s="29"/>
    </row>
    <row r="293" spans="1:113" x14ac:dyDescent="0.25">
      <c r="A293" s="58"/>
      <c r="B293" s="58"/>
      <c r="C293" s="58"/>
      <c r="D293" s="58"/>
      <c r="E293" s="59"/>
      <c r="F293" s="59"/>
      <c r="G293" s="58"/>
      <c r="H293" s="63"/>
      <c r="I293" s="58"/>
      <c r="J293" s="64"/>
      <c r="K293" s="58"/>
      <c r="L293" s="60"/>
      <c r="M293" s="60"/>
      <c r="N293" s="58"/>
      <c r="O293" s="58"/>
      <c r="P293" s="59"/>
      <c r="Q293" s="59"/>
      <c r="R293" s="59"/>
      <c r="S293" s="59"/>
      <c r="T293" s="59"/>
      <c r="U293" s="59"/>
      <c r="V293" s="59"/>
      <c r="W293" s="59"/>
      <c r="X293" s="61"/>
      <c r="Y293" s="59"/>
      <c r="Z293" s="59"/>
      <c r="AA293" s="59"/>
      <c r="AB293" s="59"/>
      <c r="AC293" s="59"/>
      <c r="AG293" s="29"/>
      <c r="AH293" s="29"/>
      <c r="AI293" s="29"/>
      <c r="AN293" s="31"/>
      <c r="AO293" s="31"/>
      <c r="AP293" s="29"/>
      <c r="AQ293" s="29"/>
      <c r="AR293" s="29"/>
      <c r="AS293" s="29"/>
      <c r="AT293" s="29"/>
      <c r="AU293" s="29"/>
      <c r="AV293" s="29"/>
      <c r="AW293" s="29"/>
      <c r="AX293" s="29"/>
      <c r="AY293" s="29"/>
      <c r="AZ293" s="29"/>
      <c r="BA293" s="29"/>
      <c r="BB293" s="29"/>
      <c r="BC293" s="29"/>
      <c r="BD293" s="29"/>
      <c r="BE293" s="29"/>
      <c r="BG293" s="29"/>
      <c r="BH293" s="29"/>
      <c r="BI293" s="29"/>
      <c r="BJ293" s="29"/>
      <c r="BK293" s="29"/>
      <c r="BL293" s="29"/>
      <c r="BM293" s="29"/>
      <c r="BN293" s="29"/>
      <c r="BO293" s="29"/>
      <c r="BP293" s="29"/>
      <c r="BQ293" s="29"/>
      <c r="BR293" s="29"/>
      <c r="BS293" s="29"/>
      <c r="BT293" s="29"/>
      <c r="BU293" s="29"/>
      <c r="BV293" s="29"/>
      <c r="BW293" s="29"/>
      <c r="BX293" s="29"/>
      <c r="BY293" s="29"/>
      <c r="BZ293" s="29"/>
      <c r="CA293" s="29"/>
      <c r="CB293" s="29"/>
      <c r="CC293" s="29"/>
      <c r="CD293" s="29"/>
      <c r="CE293" s="29"/>
      <c r="CF293" s="29"/>
      <c r="CG293" s="29"/>
      <c r="CH293" s="29"/>
      <c r="CI293" s="29"/>
      <c r="CJ293" s="29"/>
      <c r="CK293" s="29"/>
      <c r="CL293" s="29"/>
      <c r="CM293" s="29"/>
      <c r="CN293" s="29"/>
      <c r="CO293" s="29"/>
      <c r="CP293" s="29"/>
      <c r="CQ293" s="29"/>
      <c r="CR293" s="29"/>
      <c r="CS293" s="29"/>
      <c r="CT293" s="29"/>
      <c r="CU293" s="29"/>
      <c r="CV293" s="29"/>
      <c r="CW293" s="29"/>
      <c r="CX293" s="29"/>
      <c r="CY293" s="29"/>
      <c r="CZ293" s="29"/>
      <c r="DA293" s="29"/>
      <c r="DB293" s="29"/>
      <c r="DC293" s="29"/>
      <c r="DD293" s="29"/>
      <c r="DE293" s="29"/>
      <c r="DF293" s="29"/>
      <c r="DG293" s="29"/>
      <c r="DH293" s="29"/>
      <c r="DI293" s="29"/>
    </row>
    <row r="294" spans="1:113" x14ac:dyDescent="0.25">
      <c r="A294" s="58"/>
      <c r="B294" s="58"/>
      <c r="C294" s="58"/>
      <c r="D294" s="58"/>
      <c r="E294" s="59"/>
      <c r="F294" s="59"/>
      <c r="G294" s="58"/>
      <c r="H294" s="63"/>
      <c r="I294" s="58"/>
      <c r="J294" s="64"/>
      <c r="K294" s="58"/>
      <c r="L294" s="60"/>
      <c r="M294" s="60"/>
      <c r="N294" s="58"/>
      <c r="O294" s="58"/>
      <c r="P294" s="59"/>
      <c r="Q294" s="59"/>
      <c r="R294" s="59"/>
      <c r="S294" s="59"/>
      <c r="T294" s="59"/>
      <c r="U294" s="59"/>
      <c r="V294" s="59"/>
      <c r="W294" s="59"/>
      <c r="X294" s="61"/>
      <c r="Y294" s="59"/>
      <c r="Z294" s="59"/>
      <c r="AA294" s="59"/>
      <c r="AB294" s="59"/>
      <c r="AC294" s="59"/>
      <c r="AG294" s="29"/>
      <c r="AH294" s="29"/>
      <c r="AI294" s="29"/>
      <c r="AN294" s="31"/>
      <c r="AO294" s="31"/>
      <c r="AP294" s="29"/>
      <c r="AQ294" s="29"/>
      <c r="AR294" s="29"/>
      <c r="AS294" s="29"/>
      <c r="AT294" s="29"/>
      <c r="AU294" s="29"/>
      <c r="AV294" s="29"/>
      <c r="AW294" s="29"/>
      <c r="AX294" s="29"/>
      <c r="AY294" s="29"/>
      <c r="AZ294" s="29"/>
      <c r="BA294" s="29"/>
      <c r="BB294" s="29"/>
      <c r="BC294" s="29"/>
      <c r="BD294" s="29"/>
      <c r="BE294" s="29"/>
      <c r="BG294" s="29"/>
      <c r="BH294" s="29"/>
      <c r="BI294" s="29"/>
      <c r="BJ294" s="29"/>
      <c r="BK294" s="29"/>
      <c r="BL294" s="29"/>
      <c r="BM294" s="29"/>
      <c r="BN294" s="29"/>
      <c r="BO294" s="29"/>
      <c r="BP294" s="29"/>
      <c r="BQ294" s="29"/>
      <c r="BR294" s="29"/>
      <c r="BS294" s="29"/>
      <c r="BT294" s="29"/>
      <c r="BU294" s="29"/>
      <c r="BV294" s="29"/>
      <c r="BW294" s="29"/>
      <c r="BX294" s="29"/>
      <c r="BY294" s="29"/>
      <c r="BZ294" s="29"/>
      <c r="CA294" s="29"/>
      <c r="CB294" s="29"/>
      <c r="CC294" s="29"/>
      <c r="CD294" s="29"/>
      <c r="CE294" s="29"/>
      <c r="CF294" s="29"/>
      <c r="CG294" s="29"/>
      <c r="CH294" s="29"/>
      <c r="CI294" s="29"/>
      <c r="CJ294" s="29"/>
      <c r="CK294" s="29"/>
      <c r="CL294" s="29"/>
      <c r="CM294" s="29"/>
      <c r="CN294" s="29"/>
      <c r="CO294" s="29"/>
      <c r="CP294" s="29"/>
      <c r="CQ294" s="29"/>
      <c r="CR294" s="29"/>
      <c r="CS294" s="29"/>
      <c r="CT294" s="29"/>
      <c r="CU294" s="29"/>
      <c r="CV294" s="29"/>
      <c r="CW294" s="29"/>
      <c r="CX294" s="29"/>
      <c r="CY294" s="29"/>
      <c r="CZ294" s="29"/>
      <c r="DA294" s="29"/>
      <c r="DB294" s="29"/>
      <c r="DC294" s="29"/>
      <c r="DD294" s="29"/>
      <c r="DE294" s="29"/>
      <c r="DF294" s="29"/>
      <c r="DG294" s="29"/>
      <c r="DH294" s="29"/>
      <c r="DI294" s="29"/>
    </row>
    <row r="295" spans="1:113" x14ac:dyDescent="0.25">
      <c r="A295" s="58"/>
      <c r="B295" s="58"/>
      <c r="C295" s="58"/>
      <c r="D295" s="58"/>
      <c r="E295" s="59"/>
      <c r="F295" s="59"/>
      <c r="G295" s="58"/>
      <c r="H295" s="63"/>
      <c r="I295" s="58"/>
      <c r="J295" s="64"/>
      <c r="K295" s="58"/>
      <c r="L295" s="60"/>
      <c r="M295" s="60"/>
      <c r="N295" s="58"/>
      <c r="O295" s="58"/>
      <c r="P295" s="59"/>
      <c r="Q295" s="59"/>
      <c r="R295" s="59"/>
      <c r="S295" s="59"/>
      <c r="T295" s="59"/>
      <c r="U295" s="59"/>
      <c r="V295" s="59"/>
      <c r="W295" s="59"/>
      <c r="X295" s="61"/>
      <c r="Y295" s="59"/>
      <c r="Z295" s="59"/>
      <c r="AA295" s="59"/>
      <c r="AB295" s="59"/>
      <c r="AC295" s="59"/>
      <c r="AG295" s="29"/>
      <c r="AH295" s="29"/>
      <c r="AI295" s="29"/>
      <c r="AN295" s="31"/>
      <c r="AO295" s="31"/>
      <c r="AP295" s="29"/>
      <c r="AQ295" s="29"/>
      <c r="AR295" s="29"/>
      <c r="AS295" s="29"/>
      <c r="AT295" s="29"/>
      <c r="AU295" s="29"/>
      <c r="AV295" s="29"/>
      <c r="AW295" s="29"/>
      <c r="AX295" s="29"/>
      <c r="AY295" s="29"/>
      <c r="AZ295" s="29"/>
      <c r="BA295" s="29"/>
      <c r="BB295" s="29"/>
      <c r="BC295" s="29"/>
      <c r="BD295" s="29"/>
      <c r="BE295" s="29"/>
      <c r="BG295" s="29"/>
      <c r="BH295" s="29"/>
      <c r="BI295" s="29"/>
      <c r="BJ295" s="29"/>
      <c r="BK295" s="29"/>
      <c r="BL295" s="29"/>
      <c r="BM295" s="29"/>
      <c r="BN295" s="29"/>
      <c r="BO295" s="29"/>
      <c r="BP295" s="29"/>
      <c r="BQ295" s="29"/>
      <c r="BR295" s="29"/>
      <c r="BS295" s="29"/>
      <c r="BT295" s="29"/>
      <c r="BU295" s="29"/>
      <c r="BV295" s="29"/>
      <c r="BW295" s="29"/>
      <c r="BX295" s="29"/>
      <c r="BY295" s="29"/>
      <c r="BZ295" s="29"/>
      <c r="CA295" s="29"/>
      <c r="CB295" s="29"/>
      <c r="CC295" s="29"/>
      <c r="CD295" s="29"/>
      <c r="CE295" s="29"/>
      <c r="CF295" s="29"/>
      <c r="CG295" s="29"/>
      <c r="CH295" s="29"/>
      <c r="CI295" s="29"/>
      <c r="CJ295" s="29"/>
      <c r="CK295" s="29"/>
      <c r="CL295" s="29"/>
      <c r="CM295" s="29"/>
      <c r="CN295" s="29"/>
      <c r="CO295" s="29"/>
      <c r="CP295" s="29"/>
      <c r="CQ295" s="29"/>
      <c r="CR295" s="29"/>
      <c r="CS295" s="29"/>
      <c r="CT295" s="29"/>
      <c r="CU295" s="29"/>
      <c r="CV295" s="29"/>
      <c r="CW295" s="29"/>
      <c r="CX295" s="29"/>
      <c r="CY295" s="29"/>
      <c r="CZ295" s="29"/>
      <c r="DA295" s="29"/>
      <c r="DB295" s="29"/>
      <c r="DC295" s="29"/>
      <c r="DD295" s="29"/>
      <c r="DE295" s="29"/>
      <c r="DF295" s="29"/>
      <c r="DG295" s="29"/>
      <c r="DH295" s="29"/>
      <c r="DI295" s="29"/>
    </row>
    <row r="296" spans="1:113" x14ac:dyDescent="0.25">
      <c r="A296" s="58"/>
      <c r="B296" s="58"/>
      <c r="C296" s="58"/>
      <c r="D296" s="58"/>
      <c r="E296" s="59"/>
      <c r="F296" s="59"/>
      <c r="G296" s="60"/>
      <c r="H296" s="63"/>
      <c r="I296" s="58"/>
      <c r="J296" s="58"/>
      <c r="K296" s="58"/>
      <c r="L296" s="60"/>
      <c r="M296" s="60"/>
      <c r="N296" s="58"/>
      <c r="O296" s="58"/>
      <c r="P296" s="59"/>
      <c r="Q296" s="59"/>
      <c r="R296" s="59"/>
      <c r="S296" s="59"/>
      <c r="T296" s="59"/>
      <c r="U296" s="59"/>
      <c r="V296" s="59"/>
      <c r="W296" s="59"/>
      <c r="X296" s="61"/>
      <c r="Y296" s="59"/>
      <c r="Z296" s="59"/>
      <c r="AA296" s="59"/>
      <c r="AB296" s="59"/>
      <c r="AC296" s="59"/>
      <c r="AG296" s="29"/>
      <c r="AH296" s="29"/>
      <c r="AI296" s="29"/>
      <c r="AN296" s="31"/>
      <c r="AO296" s="31"/>
      <c r="AP296" s="29"/>
      <c r="AQ296" s="29"/>
      <c r="AR296" s="29"/>
      <c r="AS296" s="29"/>
      <c r="AT296" s="29"/>
      <c r="AU296" s="29"/>
      <c r="AV296" s="29"/>
      <c r="AW296" s="29"/>
      <c r="AX296" s="29"/>
      <c r="AY296" s="29"/>
      <c r="AZ296" s="29"/>
      <c r="BA296" s="29"/>
      <c r="BB296" s="29"/>
      <c r="BC296" s="29"/>
      <c r="BD296" s="29"/>
      <c r="BE296" s="29"/>
      <c r="BG296" s="29"/>
      <c r="BH296" s="29"/>
      <c r="BI296" s="29"/>
      <c r="BJ296" s="29"/>
      <c r="BK296" s="29"/>
      <c r="BL296" s="29"/>
      <c r="BM296" s="29"/>
      <c r="BN296" s="29"/>
      <c r="BO296" s="29"/>
      <c r="BP296" s="29"/>
      <c r="BQ296" s="29"/>
      <c r="BR296" s="29"/>
      <c r="BS296" s="29"/>
      <c r="BT296" s="29"/>
      <c r="BU296" s="29"/>
      <c r="BV296" s="29"/>
      <c r="BW296" s="29"/>
      <c r="BX296" s="29"/>
      <c r="BY296" s="29"/>
      <c r="BZ296" s="29"/>
      <c r="CA296" s="29"/>
      <c r="CB296" s="29"/>
      <c r="CC296" s="29"/>
      <c r="CD296" s="29"/>
      <c r="CE296" s="29"/>
      <c r="CF296" s="29"/>
      <c r="CG296" s="29"/>
      <c r="CH296" s="29"/>
      <c r="CI296" s="29"/>
      <c r="CJ296" s="29"/>
      <c r="CK296" s="29"/>
      <c r="CL296" s="29"/>
      <c r="CM296" s="29"/>
      <c r="CN296" s="29"/>
      <c r="CO296" s="29"/>
      <c r="CP296" s="29"/>
      <c r="CQ296" s="29"/>
      <c r="CR296" s="29"/>
      <c r="CS296" s="29"/>
      <c r="CT296" s="29"/>
      <c r="CU296" s="29"/>
      <c r="CV296" s="29"/>
      <c r="CW296" s="29"/>
      <c r="CX296" s="29"/>
      <c r="CY296" s="29"/>
      <c r="CZ296" s="29"/>
      <c r="DA296" s="29"/>
      <c r="DB296" s="29"/>
      <c r="DC296" s="29"/>
      <c r="DD296" s="29"/>
      <c r="DE296" s="29"/>
      <c r="DF296" s="29"/>
      <c r="DG296" s="29"/>
      <c r="DH296" s="29"/>
      <c r="DI296" s="29"/>
    </row>
    <row r="297" spans="1:113" x14ac:dyDescent="0.25">
      <c r="A297" s="58"/>
      <c r="B297" s="58"/>
      <c r="C297" s="58"/>
      <c r="D297" s="58"/>
      <c r="E297" s="59"/>
      <c r="F297" s="59"/>
      <c r="G297" s="60"/>
      <c r="H297" s="63"/>
      <c r="I297" s="58"/>
      <c r="J297" s="58"/>
      <c r="K297" s="58"/>
      <c r="L297" s="60"/>
      <c r="M297" s="60"/>
      <c r="N297" s="58"/>
      <c r="O297" s="58"/>
      <c r="P297" s="59"/>
      <c r="Q297" s="59"/>
      <c r="R297" s="59"/>
      <c r="S297" s="59"/>
      <c r="T297" s="59"/>
      <c r="U297" s="59"/>
      <c r="V297" s="59"/>
      <c r="W297" s="59"/>
      <c r="X297" s="61"/>
      <c r="Y297" s="59"/>
      <c r="Z297" s="59"/>
      <c r="AA297" s="59"/>
      <c r="AB297" s="59"/>
      <c r="AC297" s="59"/>
      <c r="AG297" s="29"/>
      <c r="AH297" s="29"/>
      <c r="AI297" s="29"/>
      <c r="AN297" s="31"/>
      <c r="AO297" s="31"/>
      <c r="AP297" s="29"/>
      <c r="AQ297" s="29"/>
      <c r="AR297" s="29"/>
      <c r="AS297" s="29"/>
      <c r="AT297" s="29"/>
      <c r="AU297" s="29"/>
      <c r="AV297" s="29"/>
      <c r="AW297" s="29"/>
      <c r="AX297" s="29"/>
      <c r="AY297" s="29"/>
      <c r="AZ297" s="29"/>
      <c r="BA297" s="29"/>
      <c r="BB297" s="29"/>
      <c r="BC297" s="29"/>
      <c r="BD297" s="29"/>
      <c r="BE297" s="29"/>
      <c r="BG297" s="29"/>
      <c r="BH297" s="29"/>
      <c r="BI297" s="29"/>
      <c r="BJ297" s="29"/>
      <c r="BK297" s="29"/>
      <c r="BL297" s="29"/>
      <c r="BM297" s="29"/>
      <c r="BN297" s="29"/>
      <c r="BO297" s="29"/>
      <c r="BP297" s="29"/>
      <c r="BQ297" s="29"/>
      <c r="BR297" s="29"/>
      <c r="BS297" s="29"/>
      <c r="BT297" s="29"/>
      <c r="BU297" s="29"/>
      <c r="BV297" s="29"/>
      <c r="BW297" s="29"/>
      <c r="BX297" s="29"/>
      <c r="BY297" s="29"/>
      <c r="BZ297" s="29"/>
      <c r="CA297" s="29"/>
      <c r="CB297" s="29"/>
      <c r="CC297" s="29"/>
      <c r="CD297" s="29"/>
      <c r="CE297" s="29"/>
      <c r="CF297" s="29"/>
      <c r="CG297" s="29"/>
      <c r="CH297" s="29"/>
      <c r="CI297" s="29"/>
      <c r="CJ297" s="29"/>
      <c r="CK297" s="29"/>
      <c r="CL297" s="29"/>
      <c r="CM297" s="29"/>
      <c r="CN297" s="29"/>
      <c r="CO297" s="29"/>
      <c r="CP297" s="29"/>
      <c r="CQ297" s="29"/>
      <c r="CR297" s="29"/>
      <c r="CS297" s="29"/>
      <c r="CT297" s="29"/>
      <c r="CU297" s="29"/>
      <c r="CV297" s="29"/>
      <c r="CW297" s="29"/>
      <c r="CX297" s="29"/>
      <c r="CY297" s="29"/>
      <c r="CZ297" s="29"/>
      <c r="DA297" s="29"/>
      <c r="DB297" s="29"/>
      <c r="DC297" s="29"/>
      <c r="DD297" s="29"/>
      <c r="DE297" s="29"/>
      <c r="DF297" s="29"/>
      <c r="DG297" s="29"/>
      <c r="DH297" s="29"/>
      <c r="DI297" s="29"/>
    </row>
    <row r="298" spans="1:113" x14ac:dyDescent="0.25">
      <c r="A298" s="58"/>
      <c r="B298" s="58"/>
      <c r="C298" s="58"/>
      <c r="D298" s="58"/>
      <c r="E298" s="59"/>
      <c r="F298" s="59"/>
      <c r="G298" s="60"/>
      <c r="H298" s="63"/>
      <c r="I298" s="58"/>
      <c r="J298" s="58"/>
      <c r="K298" s="58"/>
      <c r="L298" s="60"/>
      <c r="M298" s="60"/>
      <c r="N298" s="58"/>
      <c r="O298" s="58"/>
      <c r="P298" s="59"/>
      <c r="Q298" s="59"/>
      <c r="R298" s="59"/>
      <c r="S298" s="59"/>
      <c r="T298" s="59"/>
      <c r="U298" s="59"/>
      <c r="V298" s="59"/>
      <c r="W298" s="59"/>
      <c r="X298" s="61"/>
      <c r="Y298" s="59"/>
      <c r="Z298" s="59"/>
      <c r="AA298" s="59"/>
      <c r="AB298" s="59"/>
      <c r="AC298" s="59"/>
      <c r="AG298" s="29"/>
      <c r="AH298" s="29"/>
      <c r="AI298" s="29"/>
      <c r="AN298" s="31"/>
      <c r="AO298" s="31"/>
      <c r="AP298" s="29"/>
      <c r="AQ298" s="29"/>
      <c r="AR298" s="29"/>
      <c r="AS298" s="29"/>
      <c r="AT298" s="29"/>
      <c r="AU298" s="29"/>
      <c r="AV298" s="29"/>
      <c r="AW298" s="29"/>
      <c r="AX298" s="29"/>
      <c r="AY298" s="29"/>
      <c r="AZ298" s="29"/>
      <c r="BA298" s="29"/>
      <c r="BB298" s="29"/>
      <c r="BC298" s="29"/>
      <c r="BD298" s="29"/>
      <c r="BE298" s="29"/>
      <c r="BG298" s="29"/>
      <c r="BH298" s="29"/>
      <c r="BI298" s="29"/>
      <c r="BJ298" s="29"/>
      <c r="BK298" s="29"/>
      <c r="BL298" s="29"/>
      <c r="BM298" s="29"/>
      <c r="BN298" s="29"/>
      <c r="BO298" s="29"/>
      <c r="BP298" s="29"/>
      <c r="BQ298" s="29"/>
      <c r="BR298" s="29"/>
      <c r="BS298" s="29"/>
      <c r="BT298" s="29"/>
      <c r="BU298" s="29"/>
      <c r="BV298" s="29"/>
      <c r="BW298" s="29"/>
      <c r="BX298" s="29"/>
      <c r="BY298" s="29"/>
      <c r="BZ298" s="29"/>
      <c r="CA298" s="29"/>
      <c r="CB298" s="29"/>
      <c r="CC298" s="29"/>
      <c r="CD298" s="29"/>
      <c r="CE298" s="29"/>
      <c r="CF298" s="29"/>
      <c r="CG298" s="29"/>
      <c r="CH298" s="29"/>
      <c r="CI298" s="29"/>
      <c r="CJ298" s="29"/>
      <c r="CK298" s="29"/>
      <c r="CL298" s="29"/>
      <c r="CM298" s="29"/>
      <c r="CN298" s="29"/>
      <c r="CO298" s="29"/>
      <c r="CP298" s="29"/>
      <c r="CQ298" s="29"/>
      <c r="CR298" s="29"/>
      <c r="CS298" s="29"/>
      <c r="CT298" s="29"/>
      <c r="CU298" s="29"/>
      <c r="CV298" s="29"/>
      <c r="CW298" s="29"/>
      <c r="CX298" s="29"/>
      <c r="CY298" s="29"/>
      <c r="CZ298" s="29"/>
      <c r="DA298" s="29"/>
      <c r="DB298" s="29"/>
      <c r="DC298" s="29"/>
      <c r="DD298" s="29"/>
      <c r="DE298" s="29"/>
      <c r="DF298" s="29"/>
      <c r="DG298" s="29"/>
      <c r="DH298" s="29"/>
      <c r="DI298" s="29"/>
    </row>
    <row r="299" spans="1:113" x14ac:dyDescent="0.25">
      <c r="A299" s="58"/>
      <c r="B299" s="58"/>
      <c r="C299" s="58"/>
      <c r="D299" s="58"/>
      <c r="E299" s="59"/>
      <c r="F299" s="59"/>
      <c r="G299" s="60"/>
      <c r="H299" s="63"/>
      <c r="I299" s="58"/>
      <c r="J299" s="58"/>
      <c r="K299" s="58"/>
      <c r="L299" s="60"/>
      <c r="M299" s="60"/>
      <c r="N299" s="58"/>
      <c r="O299" s="58"/>
      <c r="P299" s="59"/>
      <c r="Q299" s="59"/>
      <c r="R299" s="59"/>
      <c r="S299" s="59"/>
      <c r="T299" s="59"/>
      <c r="U299" s="59"/>
      <c r="V299" s="59"/>
      <c r="W299" s="59"/>
      <c r="X299" s="61"/>
      <c r="Y299" s="59"/>
      <c r="Z299" s="59"/>
      <c r="AA299" s="59"/>
      <c r="AB299" s="59"/>
      <c r="AC299" s="59"/>
      <c r="AG299" s="29"/>
      <c r="AH299" s="29"/>
      <c r="AI299" s="29"/>
      <c r="AN299" s="31"/>
      <c r="AO299" s="31"/>
      <c r="AP299" s="29"/>
      <c r="AQ299" s="29"/>
      <c r="AR299" s="29"/>
      <c r="AS299" s="29"/>
      <c r="AT299" s="29"/>
      <c r="AU299" s="29"/>
      <c r="AV299" s="29"/>
      <c r="AW299" s="29"/>
      <c r="AX299" s="29"/>
      <c r="AY299" s="29"/>
      <c r="AZ299" s="29"/>
      <c r="BA299" s="29"/>
      <c r="BB299" s="29"/>
      <c r="BC299" s="29"/>
      <c r="BD299" s="29"/>
      <c r="BE299" s="29"/>
      <c r="BG299" s="29"/>
      <c r="BH299" s="29"/>
      <c r="BI299" s="29"/>
      <c r="BJ299" s="29"/>
      <c r="BK299" s="29"/>
      <c r="BL299" s="29"/>
      <c r="BM299" s="29"/>
      <c r="BN299" s="29"/>
      <c r="BO299" s="29"/>
      <c r="BP299" s="29"/>
      <c r="BQ299" s="29"/>
      <c r="BR299" s="29"/>
      <c r="BS299" s="29"/>
      <c r="BT299" s="29"/>
      <c r="BU299" s="29"/>
      <c r="BV299" s="29"/>
      <c r="BW299" s="29"/>
      <c r="BX299" s="29"/>
      <c r="BY299" s="29"/>
      <c r="BZ299" s="29"/>
      <c r="CA299" s="29"/>
      <c r="CB299" s="29"/>
      <c r="CC299" s="29"/>
      <c r="CD299" s="29"/>
      <c r="CE299" s="29"/>
      <c r="CF299" s="29"/>
      <c r="CG299" s="29"/>
      <c r="CH299" s="29"/>
      <c r="CI299" s="29"/>
      <c r="CJ299" s="29"/>
      <c r="CK299" s="29"/>
      <c r="CL299" s="29"/>
      <c r="CM299" s="29"/>
      <c r="CN299" s="29"/>
      <c r="CO299" s="29"/>
      <c r="CP299" s="29"/>
      <c r="CQ299" s="29"/>
      <c r="CR299" s="29"/>
      <c r="CS299" s="29"/>
      <c r="CT299" s="29"/>
      <c r="CU299" s="29"/>
      <c r="CV299" s="29"/>
      <c r="CW299" s="29"/>
      <c r="CX299" s="29"/>
      <c r="CY299" s="29"/>
      <c r="CZ299" s="29"/>
      <c r="DA299" s="29"/>
      <c r="DB299" s="29"/>
      <c r="DC299" s="29"/>
      <c r="DD299" s="29"/>
      <c r="DE299" s="29"/>
      <c r="DF299" s="29"/>
      <c r="DG299" s="29"/>
      <c r="DH299" s="29"/>
      <c r="DI299" s="29"/>
    </row>
    <row r="300" spans="1:113" x14ac:dyDescent="0.25">
      <c r="A300" s="58"/>
      <c r="B300" s="58"/>
      <c r="C300" s="58"/>
      <c r="D300" s="58"/>
      <c r="E300" s="59"/>
      <c r="F300" s="59"/>
      <c r="G300" s="60"/>
      <c r="H300" s="63"/>
      <c r="I300" s="58"/>
      <c r="J300" s="58"/>
      <c r="K300" s="58"/>
      <c r="L300" s="60"/>
      <c r="M300" s="60"/>
      <c r="N300" s="58"/>
      <c r="O300" s="58"/>
      <c r="P300" s="59"/>
      <c r="Q300" s="59"/>
      <c r="R300" s="59"/>
      <c r="S300" s="59"/>
      <c r="T300" s="59"/>
      <c r="U300" s="59"/>
      <c r="V300" s="59"/>
      <c r="W300" s="59"/>
      <c r="X300" s="61"/>
      <c r="Y300" s="59"/>
      <c r="Z300" s="59"/>
      <c r="AA300" s="59"/>
      <c r="AB300" s="59"/>
      <c r="AC300" s="59"/>
      <c r="AG300" s="29"/>
      <c r="AH300" s="29"/>
      <c r="AI300" s="29"/>
      <c r="AN300" s="31"/>
      <c r="AO300" s="31"/>
      <c r="AP300" s="29"/>
      <c r="AQ300" s="29"/>
      <c r="AR300" s="29"/>
      <c r="AS300" s="29"/>
      <c r="AT300" s="29"/>
      <c r="AU300" s="29"/>
      <c r="AV300" s="29"/>
      <c r="AW300" s="29"/>
      <c r="AX300" s="29"/>
      <c r="AY300" s="29"/>
      <c r="AZ300" s="29"/>
      <c r="BA300" s="29"/>
      <c r="BB300" s="29"/>
      <c r="BC300" s="29"/>
      <c r="BD300" s="29"/>
      <c r="BE300" s="29"/>
      <c r="BG300" s="29"/>
      <c r="BH300" s="29"/>
      <c r="BI300" s="29"/>
      <c r="BJ300" s="29"/>
      <c r="BK300" s="29"/>
      <c r="BL300" s="29"/>
      <c r="BM300" s="29"/>
      <c r="BN300" s="29"/>
      <c r="BO300" s="29"/>
      <c r="BP300" s="29"/>
      <c r="BQ300" s="29"/>
      <c r="BR300" s="29"/>
      <c r="BS300" s="29"/>
      <c r="BT300" s="29"/>
      <c r="BU300" s="29"/>
      <c r="BV300" s="29"/>
      <c r="BW300" s="29"/>
      <c r="BX300" s="29"/>
      <c r="BY300" s="29"/>
      <c r="BZ300" s="29"/>
      <c r="CA300" s="29"/>
      <c r="CB300" s="29"/>
      <c r="CC300" s="29"/>
      <c r="CD300" s="29"/>
      <c r="CE300" s="29"/>
      <c r="CF300" s="29"/>
      <c r="CG300" s="29"/>
      <c r="CH300" s="29"/>
      <c r="CI300" s="29"/>
      <c r="CJ300" s="29"/>
      <c r="CK300" s="29"/>
      <c r="CL300" s="29"/>
      <c r="CM300" s="29"/>
      <c r="CN300" s="29"/>
      <c r="CO300" s="29"/>
      <c r="CP300" s="29"/>
      <c r="CQ300" s="29"/>
      <c r="CR300" s="29"/>
      <c r="CS300" s="29"/>
      <c r="CT300" s="29"/>
      <c r="CU300" s="29"/>
      <c r="CV300" s="29"/>
      <c r="CW300" s="29"/>
      <c r="CX300" s="29"/>
      <c r="CY300" s="29"/>
      <c r="CZ300" s="29"/>
      <c r="DA300" s="29"/>
      <c r="DB300" s="29"/>
      <c r="DC300" s="29"/>
      <c r="DD300" s="29"/>
      <c r="DE300" s="29"/>
      <c r="DF300" s="29"/>
      <c r="DG300" s="29"/>
      <c r="DH300" s="29"/>
      <c r="DI300" s="29"/>
    </row>
    <row r="301" spans="1:113" x14ac:dyDescent="0.25">
      <c r="A301" s="58"/>
      <c r="B301" s="58"/>
      <c r="C301" s="58"/>
      <c r="D301" s="58"/>
      <c r="E301" s="59"/>
      <c r="F301" s="59"/>
      <c r="G301" s="60"/>
      <c r="H301" s="63"/>
      <c r="I301" s="58"/>
      <c r="J301" s="58"/>
      <c r="K301" s="58"/>
      <c r="L301" s="60"/>
      <c r="M301" s="60"/>
      <c r="N301" s="58"/>
      <c r="O301" s="58"/>
      <c r="P301" s="59"/>
      <c r="Q301" s="59"/>
      <c r="R301" s="59"/>
      <c r="S301" s="59"/>
      <c r="T301" s="59"/>
      <c r="U301" s="59"/>
      <c r="V301" s="59"/>
      <c r="W301" s="59"/>
      <c r="X301" s="61"/>
      <c r="Y301" s="59"/>
      <c r="Z301" s="59"/>
      <c r="AA301" s="59"/>
      <c r="AB301" s="59"/>
      <c r="AC301" s="59"/>
      <c r="AG301" s="29"/>
      <c r="AH301" s="29"/>
      <c r="AI301" s="29"/>
      <c r="AN301" s="31"/>
      <c r="AO301" s="31"/>
      <c r="AP301" s="29"/>
      <c r="AQ301" s="29"/>
      <c r="AR301" s="29"/>
      <c r="AS301" s="29"/>
      <c r="AT301" s="29"/>
      <c r="AU301" s="29"/>
      <c r="AV301" s="29"/>
      <c r="AW301" s="29"/>
      <c r="AX301" s="29"/>
      <c r="AY301" s="29"/>
      <c r="AZ301" s="29"/>
      <c r="BA301" s="29"/>
      <c r="BB301" s="29"/>
      <c r="BC301" s="29"/>
      <c r="BD301" s="29"/>
      <c r="BE301" s="29"/>
      <c r="BG301" s="29"/>
      <c r="BH301" s="29"/>
      <c r="BI301" s="29"/>
      <c r="BJ301" s="29"/>
      <c r="BK301" s="29"/>
      <c r="BL301" s="29"/>
      <c r="BM301" s="29"/>
      <c r="BN301" s="29"/>
      <c r="BO301" s="29"/>
      <c r="BP301" s="29"/>
      <c r="BQ301" s="29"/>
      <c r="BR301" s="29"/>
      <c r="BS301" s="29"/>
      <c r="BT301" s="29"/>
      <c r="BU301" s="29"/>
      <c r="BV301" s="29"/>
      <c r="BW301" s="29"/>
      <c r="BX301" s="29"/>
      <c r="BY301" s="29"/>
      <c r="BZ301" s="29"/>
      <c r="CA301" s="29"/>
      <c r="CB301" s="29"/>
      <c r="CC301" s="29"/>
      <c r="CD301" s="29"/>
      <c r="CE301" s="29"/>
      <c r="CF301" s="29"/>
      <c r="CG301" s="29"/>
      <c r="CH301" s="29"/>
      <c r="CI301" s="29"/>
      <c r="CJ301" s="29"/>
      <c r="CK301" s="29"/>
      <c r="CL301" s="29"/>
      <c r="CM301" s="29"/>
      <c r="CN301" s="29"/>
      <c r="CO301" s="29"/>
      <c r="CP301" s="29"/>
      <c r="CQ301" s="29"/>
      <c r="CR301" s="29"/>
      <c r="CS301" s="29"/>
      <c r="CT301" s="29"/>
      <c r="CU301" s="29"/>
      <c r="CV301" s="29"/>
      <c r="CW301" s="29"/>
      <c r="CX301" s="29"/>
      <c r="CY301" s="29"/>
      <c r="CZ301" s="29"/>
      <c r="DA301" s="29"/>
      <c r="DB301" s="29"/>
      <c r="DC301" s="29"/>
      <c r="DD301" s="29"/>
      <c r="DE301" s="29"/>
      <c r="DF301" s="29"/>
      <c r="DG301" s="29"/>
      <c r="DH301" s="29"/>
      <c r="DI301" s="29"/>
    </row>
    <row r="302" spans="1:113" x14ac:dyDescent="0.25">
      <c r="A302" s="58"/>
      <c r="B302" s="58"/>
      <c r="C302" s="58"/>
      <c r="D302" s="58"/>
      <c r="E302" s="59"/>
      <c r="F302" s="59"/>
      <c r="G302" s="60"/>
      <c r="H302" s="63"/>
      <c r="I302" s="58"/>
      <c r="J302" s="58"/>
      <c r="K302" s="58"/>
      <c r="L302" s="60"/>
      <c r="M302" s="60"/>
      <c r="N302" s="58"/>
      <c r="O302" s="58"/>
      <c r="P302" s="59"/>
      <c r="Q302" s="59"/>
      <c r="R302" s="59"/>
      <c r="S302" s="59"/>
      <c r="T302" s="59"/>
      <c r="U302" s="59"/>
      <c r="V302" s="59"/>
      <c r="W302" s="59"/>
      <c r="X302" s="61"/>
      <c r="Y302" s="59"/>
      <c r="Z302" s="59"/>
      <c r="AA302" s="59"/>
      <c r="AB302" s="59"/>
      <c r="AC302" s="59"/>
      <c r="AG302" s="29"/>
      <c r="AH302" s="29"/>
      <c r="AI302" s="29"/>
      <c r="AN302" s="31"/>
      <c r="AO302" s="31"/>
      <c r="AP302" s="29"/>
      <c r="AQ302" s="29"/>
      <c r="AR302" s="29"/>
      <c r="AS302" s="29"/>
      <c r="AT302" s="29"/>
      <c r="AU302" s="29"/>
      <c r="AV302" s="29"/>
      <c r="AW302" s="29"/>
      <c r="AX302" s="29"/>
      <c r="AY302" s="29"/>
      <c r="AZ302" s="29"/>
      <c r="BA302" s="29"/>
      <c r="BB302" s="29"/>
      <c r="BC302" s="29"/>
      <c r="BD302" s="29"/>
      <c r="BE302" s="29"/>
      <c r="BG302" s="29"/>
      <c r="BH302" s="29"/>
      <c r="BI302" s="29"/>
      <c r="BJ302" s="29"/>
      <c r="BK302" s="29"/>
      <c r="BL302" s="29"/>
      <c r="BM302" s="29"/>
      <c r="BN302" s="29"/>
      <c r="BO302" s="29"/>
      <c r="BP302" s="29"/>
      <c r="BQ302" s="29"/>
      <c r="BR302" s="29"/>
      <c r="BS302" s="29"/>
      <c r="BT302" s="29"/>
      <c r="BU302" s="29"/>
      <c r="BV302" s="29"/>
      <c r="BW302" s="29"/>
      <c r="BX302" s="29"/>
      <c r="BY302" s="29"/>
      <c r="BZ302" s="29"/>
      <c r="CA302" s="29"/>
      <c r="CB302" s="29"/>
      <c r="CC302" s="29"/>
      <c r="CD302" s="29"/>
      <c r="CE302" s="29"/>
      <c r="CF302" s="29"/>
      <c r="CG302" s="29"/>
      <c r="CH302" s="29"/>
      <c r="CI302" s="29"/>
      <c r="CJ302" s="29"/>
      <c r="CK302" s="29"/>
      <c r="CL302" s="29"/>
      <c r="CM302" s="29"/>
      <c r="CN302" s="29"/>
      <c r="CO302" s="29"/>
      <c r="CP302" s="29"/>
      <c r="CQ302" s="29"/>
      <c r="CR302" s="29"/>
      <c r="CS302" s="29"/>
      <c r="CT302" s="29"/>
      <c r="CU302" s="29"/>
      <c r="CV302" s="29"/>
      <c r="CW302" s="29"/>
      <c r="CX302" s="29"/>
      <c r="CY302" s="29"/>
      <c r="CZ302" s="29"/>
      <c r="DA302" s="29"/>
      <c r="DB302" s="29"/>
      <c r="DC302" s="29"/>
      <c r="DD302" s="29"/>
      <c r="DE302" s="29"/>
      <c r="DF302" s="29"/>
      <c r="DG302" s="29"/>
      <c r="DH302" s="29"/>
      <c r="DI302" s="29"/>
    </row>
    <row r="303" spans="1:113" x14ac:dyDescent="0.25">
      <c r="A303" s="58"/>
      <c r="B303" s="58"/>
      <c r="C303" s="58"/>
      <c r="D303" s="58"/>
      <c r="E303" s="59"/>
      <c r="F303" s="59"/>
      <c r="G303" s="60"/>
      <c r="H303" s="63"/>
      <c r="I303" s="58"/>
      <c r="J303" s="58"/>
      <c r="K303" s="58"/>
      <c r="L303" s="60"/>
      <c r="M303" s="60"/>
      <c r="N303" s="58"/>
      <c r="O303" s="58"/>
      <c r="P303" s="59"/>
      <c r="Q303" s="59"/>
      <c r="R303" s="59"/>
      <c r="S303" s="59"/>
      <c r="T303" s="59"/>
      <c r="U303" s="59"/>
      <c r="V303" s="59"/>
      <c r="W303" s="59"/>
      <c r="X303" s="61"/>
      <c r="Y303" s="59"/>
      <c r="Z303" s="59"/>
      <c r="AA303" s="59"/>
      <c r="AB303" s="59"/>
      <c r="AC303" s="59"/>
      <c r="AG303" s="29"/>
      <c r="AH303" s="29"/>
      <c r="AI303" s="29"/>
      <c r="AN303" s="31"/>
      <c r="AO303" s="31"/>
      <c r="AP303" s="29"/>
      <c r="AQ303" s="29"/>
      <c r="AR303" s="29"/>
      <c r="AS303" s="29"/>
      <c r="AT303" s="29"/>
      <c r="AU303" s="29"/>
      <c r="AV303" s="29"/>
      <c r="AW303" s="29"/>
      <c r="AX303" s="29"/>
      <c r="AY303" s="29"/>
      <c r="AZ303" s="29"/>
      <c r="BA303" s="29"/>
      <c r="BB303" s="29"/>
      <c r="BC303" s="29"/>
      <c r="BD303" s="29"/>
      <c r="BE303" s="29"/>
      <c r="BG303" s="29"/>
      <c r="BH303" s="29"/>
      <c r="BI303" s="29"/>
      <c r="BJ303" s="29"/>
      <c r="BK303" s="29"/>
      <c r="BL303" s="29"/>
      <c r="BM303" s="29"/>
      <c r="BN303" s="29"/>
      <c r="BO303" s="29"/>
      <c r="BP303" s="29"/>
      <c r="BQ303" s="29"/>
      <c r="BR303" s="29"/>
      <c r="BS303" s="29"/>
      <c r="BT303" s="29"/>
      <c r="BU303" s="29"/>
      <c r="BV303" s="29"/>
      <c r="BW303" s="29"/>
      <c r="BX303" s="29"/>
      <c r="BY303" s="29"/>
      <c r="BZ303" s="29"/>
      <c r="CA303" s="29"/>
      <c r="CB303" s="29"/>
      <c r="CC303" s="29"/>
      <c r="CD303" s="29"/>
      <c r="CE303" s="29"/>
      <c r="CF303" s="29"/>
      <c r="CG303" s="29"/>
      <c r="CH303" s="29"/>
      <c r="CI303" s="29"/>
      <c r="CJ303" s="29"/>
      <c r="CK303" s="29"/>
      <c r="CL303" s="29"/>
      <c r="CM303" s="29"/>
      <c r="CN303" s="29"/>
      <c r="CO303" s="29"/>
      <c r="CP303" s="29"/>
      <c r="CQ303" s="29"/>
      <c r="CR303" s="29"/>
      <c r="CS303" s="29"/>
      <c r="CT303" s="29"/>
      <c r="CU303" s="29"/>
      <c r="CV303" s="29"/>
      <c r="CW303" s="29"/>
      <c r="CX303" s="29"/>
      <c r="CY303" s="29"/>
      <c r="CZ303" s="29"/>
      <c r="DA303" s="29"/>
      <c r="DB303" s="29"/>
      <c r="DC303" s="29"/>
      <c r="DD303" s="29"/>
      <c r="DE303" s="29"/>
      <c r="DF303" s="29"/>
      <c r="DG303" s="29"/>
      <c r="DH303" s="29"/>
      <c r="DI303" s="29"/>
    </row>
    <row r="304" spans="1:113" x14ac:dyDescent="0.25">
      <c r="A304" s="58"/>
      <c r="B304" s="58"/>
      <c r="C304" s="58"/>
      <c r="D304" s="58"/>
      <c r="E304" s="59"/>
      <c r="F304" s="59"/>
      <c r="G304" s="60"/>
      <c r="H304" s="63"/>
      <c r="I304" s="58"/>
      <c r="J304" s="58"/>
      <c r="K304" s="58"/>
      <c r="L304" s="60"/>
      <c r="M304" s="60"/>
      <c r="N304" s="58"/>
      <c r="O304" s="58"/>
      <c r="P304" s="59"/>
      <c r="Q304" s="59"/>
      <c r="R304" s="59"/>
      <c r="S304" s="59"/>
      <c r="T304" s="59"/>
      <c r="U304" s="59"/>
      <c r="V304" s="59"/>
      <c r="W304" s="59"/>
      <c r="X304" s="61"/>
      <c r="Y304" s="59"/>
      <c r="Z304" s="59"/>
      <c r="AA304" s="59"/>
      <c r="AB304" s="59"/>
      <c r="AC304" s="59"/>
      <c r="AG304" s="29"/>
      <c r="AH304" s="29"/>
      <c r="AI304" s="29"/>
      <c r="AN304" s="31"/>
      <c r="AO304" s="31"/>
      <c r="AP304" s="29"/>
      <c r="AQ304" s="29"/>
      <c r="AR304" s="29"/>
      <c r="AS304" s="29"/>
      <c r="AT304" s="29"/>
      <c r="AU304" s="29"/>
      <c r="AV304" s="29"/>
      <c r="AW304" s="29"/>
      <c r="AX304" s="29"/>
      <c r="AY304" s="29"/>
      <c r="AZ304" s="29"/>
      <c r="BA304" s="29"/>
      <c r="BB304" s="29"/>
      <c r="BC304" s="29"/>
      <c r="BD304" s="29"/>
      <c r="BE304" s="29"/>
      <c r="BG304" s="29"/>
      <c r="BH304" s="29"/>
      <c r="BI304" s="29"/>
      <c r="BJ304" s="29"/>
      <c r="BK304" s="29"/>
      <c r="BL304" s="29"/>
      <c r="BM304" s="29"/>
      <c r="BN304" s="29"/>
      <c r="BO304" s="29"/>
      <c r="BP304" s="29"/>
      <c r="BQ304" s="29"/>
      <c r="BR304" s="29"/>
      <c r="BS304" s="29"/>
      <c r="BT304" s="29"/>
      <c r="BU304" s="29"/>
      <c r="BV304" s="29"/>
      <c r="BW304" s="29"/>
      <c r="BX304" s="29"/>
      <c r="BY304" s="29"/>
      <c r="BZ304" s="29"/>
      <c r="CA304" s="29"/>
      <c r="CB304" s="29"/>
      <c r="CC304" s="29"/>
      <c r="CD304" s="29"/>
      <c r="CE304" s="29"/>
      <c r="CF304" s="29"/>
      <c r="CG304" s="29"/>
      <c r="CH304" s="29"/>
      <c r="CI304" s="29"/>
      <c r="CJ304" s="29"/>
      <c r="CK304" s="29"/>
      <c r="CL304" s="29"/>
      <c r="CM304" s="29"/>
      <c r="CN304" s="29"/>
      <c r="CO304" s="29"/>
      <c r="CP304" s="29"/>
      <c r="CQ304" s="29"/>
      <c r="CR304" s="29"/>
      <c r="CS304" s="29"/>
      <c r="CT304" s="29"/>
      <c r="CU304" s="29"/>
      <c r="CV304" s="29"/>
      <c r="CW304" s="29"/>
      <c r="CX304" s="29"/>
      <c r="CY304" s="29"/>
      <c r="CZ304" s="29"/>
      <c r="DA304" s="29"/>
      <c r="DB304" s="29"/>
      <c r="DC304" s="29"/>
      <c r="DD304" s="29"/>
      <c r="DE304" s="29"/>
      <c r="DF304" s="29"/>
      <c r="DG304" s="29"/>
      <c r="DH304" s="29"/>
      <c r="DI304" s="29"/>
    </row>
    <row r="305" spans="1:113" x14ac:dyDescent="0.25">
      <c r="A305" s="58"/>
      <c r="B305" s="58"/>
      <c r="C305" s="58"/>
      <c r="D305" s="58"/>
      <c r="E305" s="59"/>
      <c r="F305" s="59"/>
      <c r="G305" s="60"/>
      <c r="H305" s="63"/>
      <c r="I305" s="58"/>
      <c r="J305" s="58"/>
      <c r="K305" s="58"/>
      <c r="L305" s="60"/>
      <c r="M305" s="60"/>
      <c r="N305" s="58"/>
      <c r="O305" s="58"/>
      <c r="P305" s="59"/>
      <c r="Q305" s="59"/>
      <c r="R305" s="59"/>
      <c r="S305" s="59"/>
      <c r="T305" s="59"/>
      <c r="U305" s="59"/>
      <c r="V305" s="59"/>
      <c r="W305" s="59"/>
      <c r="X305" s="61"/>
      <c r="Y305" s="59"/>
      <c r="Z305" s="59"/>
      <c r="AA305" s="59"/>
      <c r="AB305" s="59"/>
      <c r="AC305" s="59"/>
      <c r="AG305" s="29"/>
      <c r="AH305" s="29"/>
      <c r="AI305" s="29"/>
      <c r="AN305" s="31"/>
      <c r="AO305" s="31"/>
      <c r="AP305" s="29"/>
      <c r="AQ305" s="29"/>
      <c r="AR305" s="29"/>
      <c r="AS305" s="29"/>
      <c r="AT305" s="29"/>
      <c r="AU305" s="29"/>
      <c r="AV305" s="29"/>
      <c r="AW305" s="29"/>
      <c r="AX305" s="29"/>
      <c r="AY305" s="29"/>
      <c r="AZ305" s="29"/>
      <c r="BA305" s="29"/>
      <c r="BB305" s="29"/>
      <c r="BC305" s="29"/>
      <c r="BD305" s="29"/>
      <c r="BE305" s="29"/>
      <c r="BG305" s="29"/>
      <c r="BH305" s="29"/>
      <c r="BI305" s="29"/>
      <c r="BJ305" s="29"/>
      <c r="BK305" s="29"/>
      <c r="BL305" s="29"/>
      <c r="BM305" s="29"/>
      <c r="BN305" s="29"/>
      <c r="BO305" s="29"/>
      <c r="BP305" s="29"/>
      <c r="BQ305" s="29"/>
      <c r="BR305" s="29"/>
      <c r="BS305" s="29"/>
      <c r="BT305" s="29"/>
      <c r="BU305" s="29"/>
      <c r="BV305" s="29"/>
      <c r="BW305" s="29"/>
      <c r="BX305" s="29"/>
      <c r="BY305" s="29"/>
      <c r="BZ305" s="29"/>
      <c r="CA305" s="29"/>
      <c r="CB305" s="29"/>
      <c r="CC305" s="29"/>
      <c r="CD305" s="29"/>
      <c r="CE305" s="29"/>
      <c r="CF305" s="29"/>
      <c r="CG305" s="29"/>
      <c r="CH305" s="29"/>
      <c r="CI305" s="29"/>
      <c r="CJ305" s="29"/>
      <c r="CK305" s="29"/>
      <c r="CL305" s="29"/>
      <c r="CM305" s="29"/>
      <c r="CN305" s="29"/>
      <c r="CO305" s="29"/>
      <c r="CP305" s="29"/>
      <c r="CQ305" s="29"/>
      <c r="CR305" s="29"/>
      <c r="CS305" s="29"/>
      <c r="CT305" s="29"/>
      <c r="CU305" s="29"/>
      <c r="CV305" s="29"/>
      <c r="CW305" s="29"/>
      <c r="CX305" s="29"/>
      <c r="CY305" s="29"/>
      <c r="CZ305" s="29"/>
      <c r="DA305" s="29"/>
      <c r="DB305" s="29"/>
      <c r="DC305" s="29"/>
      <c r="DD305" s="29"/>
      <c r="DE305" s="29"/>
      <c r="DF305" s="29"/>
      <c r="DG305" s="29"/>
      <c r="DH305" s="29"/>
      <c r="DI305" s="29"/>
    </row>
    <row r="306" spans="1:113" x14ac:dyDescent="0.25">
      <c r="A306" s="58"/>
      <c r="B306" s="58"/>
      <c r="C306" s="58"/>
      <c r="D306" s="58"/>
      <c r="E306" s="59"/>
      <c r="F306" s="59"/>
      <c r="G306" s="60"/>
      <c r="H306" s="63"/>
      <c r="I306" s="58"/>
      <c r="J306" s="58"/>
      <c r="K306" s="58"/>
      <c r="L306" s="60"/>
      <c r="M306" s="60"/>
      <c r="N306" s="58"/>
      <c r="O306" s="58"/>
      <c r="P306" s="59"/>
      <c r="Q306" s="59"/>
      <c r="R306" s="59"/>
      <c r="S306" s="59"/>
      <c r="T306" s="59"/>
      <c r="U306" s="59"/>
      <c r="V306" s="59"/>
      <c r="W306" s="59"/>
      <c r="X306" s="61"/>
      <c r="Y306" s="59"/>
      <c r="Z306" s="59"/>
      <c r="AA306" s="59"/>
      <c r="AB306" s="59"/>
      <c r="AC306" s="59"/>
      <c r="AG306" s="29"/>
      <c r="AH306" s="29"/>
      <c r="AI306" s="29"/>
      <c r="AN306" s="31"/>
      <c r="AO306" s="31"/>
      <c r="AP306" s="29"/>
      <c r="AQ306" s="29"/>
      <c r="AR306" s="29"/>
      <c r="AS306" s="29"/>
      <c r="AT306" s="29"/>
      <c r="AU306" s="29"/>
      <c r="AV306" s="29"/>
      <c r="AW306" s="29"/>
      <c r="AX306" s="29"/>
      <c r="AY306" s="29"/>
      <c r="AZ306" s="29"/>
      <c r="BA306" s="29"/>
      <c r="BB306" s="29"/>
      <c r="BC306" s="29"/>
      <c r="BD306" s="29"/>
      <c r="BE306" s="29"/>
      <c r="BG306" s="29"/>
      <c r="BH306" s="29"/>
      <c r="BI306" s="29"/>
      <c r="BJ306" s="29"/>
      <c r="BK306" s="29"/>
      <c r="BL306" s="29"/>
      <c r="BM306" s="29"/>
      <c r="BN306" s="29"/>
      <c r="BO306" s="29"/>
      <c r="BP306" s="29"/>
      <c r="BQ306" s="29"/>
      <c r="BR306" s="29"/>
      <c r="BS306" s="29"/>
      <c r="BT306" s="29"/>
      <c r="BU306" s="29"/>
      <c r="BV306" s="29"/>
      <c r="BW306" s="29"/>
      <c r="BX306" s="29"/>
      <c r="BY306" s="29"/>
      <c r="BZ306" s="29"/>
      <c r="CA306" s="29"/>
      <c r="CB306" s="29"/>
      <c r="CC306" s="29"/>
      <c r="CD306" s="29"/>
      <c r="CE306" s="29"/>
      <c r="CF306" s="29"/>
      <c r="CG306" s="29"/>
      <c r="CH306" s="29"/>
      <c r="CI306" s="29"/>
      <c r="CJ306" s="29"/>
      <c r="CK306" s="29"/>
      <c r="CL306" s="29"/>
      <c r="CM306" s="29"/>
      <c r="CN306" s="29"/>
      <c r="CO306" s="29"/>
      <c r="CP306" s="29"/>
      <c r="CQ306" s="29"/>
      <c r="CR306" s="29"/>
      <c r="CS306" s="29"/>
      <c r="CT306" s="29"/>
      <c r="CU306" s="29"/>
      <c r="CV306" s="29"/>
      <c r="CW306" s="29"/>
      <c r="CX306" s="29"/>
      <c r="CY306" s="29"/>
      <c r="CZ306" s="29"/>
      <c r="DA306" s="29"/>
      <c r="DB306" s="29"/>
      <c r="DC306" s="29"/>
      <c r="DD306" s="29"/>
      <c r="DE306" s="29"/>
      <c r="DF306" s="29"/>
      <c r="DG306" s="29"/>
      <c r="DH306" s="29"/>
      <c r="DI306" s="29"/>
    </row>
    <row r="307" spans="1:113" x14ac:dyDescent="0.25">
      <c r="A307" s="58"/>
      <c r="B307" s="58"/>
      <c r="C307" s="58"/>
      <c r="D307" s="58"/>
      <c r="E307" s="59"/>
      <c r="F307" s="59"/>
      <c r="G307" s="58"/>
      <c r="H307" s="58"/>
      <c r="I307" s="58"/>
      <c r="J307" s="58"/>
      <c r="K307" s="58"/>
      <c r="L307" s="60"/>
      <c r="M307" s="60"/>
      <c r="N307" s="58"/>
      <c r="O307" s="58"/>
      <c r="P307" s="59"/>
      <c r="Q307" s="59"/>
      <c r="R307" s="59"/>
      <c r="S307" s="59"/>
      <c r="T307" s="59"/>
      <c r="U307" s="59"/>
      <c r="V307" s="59"/>
      <c r="W307" s="59"/>
      <c r="X307" s="61"/>
      <c r="Y307" s="59"/>
      <c r="Z307" s="59"/>
      <c r="AA307" s="59"/>
      <c r="AB307" s="59"/>
      <c r="AC307" s="59"/>
      <c r="AG307" s="29"/>
      <c r="AH307" s="29"/>
      <c r="AI307" s="29"/>
      <c r="AN307" s="31"/>
      <c r="AO307" s="31"/>
      <c r="AP307" s="29"/>
      <c r="AQ307" s="29"/>
      <c r="AR307" s="29"/>
      <c r="AS307" s="29"/>
      <c r="AT307" s="29"/>
      <c r="AU307" s="29"/>
      <c r="AV307" s="29"/>
      <c r="AW307" s="29"/>
      <c r="AX307" s="29"/>
      <c r="AY307" s="29"/>
      <c r="AZ307" s="29"/>
      <c r="BA307" s="29"/>
      <c r="BB307" s="29"/>
      <c r="BC307" s="29"/>
      <c r="BD307" s="29"/>
      <c r="BE307" s="29"/>
      <c r="BG307" s="29"/>
      <c r="BH307" s="29"/>
      <c r="BI307" s="29"/>
      <c r="BJ307" s="29"/>
      <c r="BK307" s="29"/>
      <c r="BL307" s="29"/>
      <c r="BM307" s="29"/>
      <c r="BN307" s="29"/>
      <c r="BO307" s="29"/>
      <c r="BP307" s="29"/>
      <c r="BQ307" s="29"/>
      <c r="BR307" s="29"/>
      <c r="BS307" s="29"/>
      <c r="BT307" s="29"/>
      <c r="BU307" s="29"/>
      <c r="BV307" s="29"/>
      <c r="BW307" s="29"/>
      <c r="BX307" s="29"/>
      <c r="BY307" s="29"/>
      <c r="BZ307" s="29"/>
      <c r="CA307" s="29"/>
      <c r="CB307" s="29"/>
      <c r="CC307" s="29"/>
      <c r="CD307" s="29"/>
      <c r="CE307" s="29"/>
      <c r="CF307" s="29"/>
      <c r="CG307" s="29"/>
      <c r="CH307" s="29"/>
      <c r="CI307" s="29"/>
      <c r="CJ307" s="29"/>
      <c r="CK307" s="29"/>
      <c r="CL307" s="29"/>
      <c r="CM307" s="29"/>
      <c r="CN307" s="29"/>
      <c r="CO307" s="29"/>
      <c r="CP307" s="29"/>
      <c r="CQ307" s="29"/>
      <c r="CR307" s="29"/>
      <c r="CS307" s="29"/>
      <c r="CT307" s="29"/>
      <c r="CU307" s="29"/>
      <c r="CV307" s="29"/>
      <c r="CW307" s="29"/>
      <c r="CX307" s="29"/>
      <c r="CY307" s="29"/>
      <c r="CZ307" s="29"/>
      <c r="DA307" s="29"/>
      <c r="DB307" s="29"/>
      <c r="DC307" s="29"/>
      <c r="DD307" s="29"/>
      <c r="DE307" s="29"/>
      <c r="DF307" s="29"/>
      <c r="DG307" s="29"/>
      <c r="DH307" s="29"/>
      <c r="DI307" s="29"/>
    </row>
    <row r="308" spans="1:113" x14ac:dyDescent="0.25">
      <c r="A308" s="58"/>
      <c r="B308" s="58"/>
      <c r="C308" s="58"/>
      <c r="D308" s="58"/>
      <c r="E308" s="59"/>
      <c r="F308" s="59"/>
      <c r="G308" s="58"/>
      <c r="H308" s="58"/>
      <c r="I308" s="58"/>
      <c r="J308" s="58"/>
      <c r="K308" s="58"/>
      <c r="L308" s="60"/>
      <c r="M308" s="60"/>
      <c r="N308" s="58"/>
      <c r="O308" s="58"/>
      <c r="P308" s="59"/>
      <c r="Q308" s="59"/>
      <c r="R308" s="59"/>
      <c r="S308" s="59"/>
      <c r="T308" s="59"/>
      <c r="U308" s="59"/>
      <c r="V308" s="59"/>
      <c r="W308" s="59"/>
      <c r="X308" s="61"/>
      <c r="Y308" s="59"/>
      <c r="Z308" s="59"/>
      <c r="AA308" s="59"/>
      <c r="AB308" s="59"/>
      <c r="AC308" s="59"/>
      <c r="AG308" s="29"/>
      <c r="AH308" s="29"/>
      <c r="AI308" s="29"/>
      <c r="AN308" s="31"/>
      <c r="AO308" s="31"/>
      <c r="AP308" s="29"/>
      <c r="AQ308" s="29"/>
      <c r="AR308" s="29"/>
      <c r="AS308" s="29"/>
      <c r="AT308" s="29"/>
      <c r="AU308" s="29"/>
      <c r="AV308" s="29"/>
      <c r="AW308" s="29"/>
      <c r="AX308" s="29"/>
      <c r="AY308" s="29"/>
      <c r="AZ308" s="29"/>
      <c r="BA308" s="29"/>
      <c r="BB308" s="29"/>
      <c r="BC308" s="29"/>
      <c r="BD308" s="29"/>
      <c r="BE308" s="29"/>
      <c r="BG308" s="29"/>
      <c r="BH308" s="29"/>
      <c r="BI308" s="29"/>
      <c r="BJ308" s="29"/>
      <c r="BK308" s="29"/>
      <c r="BL308" s="29"/>
      <c r="BM308" s="29"/>
      <c r="BN308" s="29"/>
      <c r="BO308" s="29"/>
      <c r="BP308" s="29"/>
      <c r="BQ308" s="29"/>
      <c r="BR308" s="29"/>
      <c r="BS308" s="29"/>
      <c r="BT308" s="29"/>
      <c r="BU308" s="29"/>
      <c r="BV308" s="29"/>
      <c r="BW308" s="29"/>
      <c r="BX308" s="29"/>
      <c r="BY308" s="29"/>
      <c r="BZ308" s="29"/>
      <c r="CA308" s="29"/>
      <c r="CB308" s="29"/>
      <c r="CC308" s="29"/>
      <c r="CD308" s="29"/>
      <c r="CE308" s="29"/>
      <c r="CF308" s="29"/>
      <c r="CG308" s="29"/>
      <c r="CH308" s="29"/>
      <c r="CI308" s="29"/>
      <c r="CJ308" s="29"/>
      <c r="CK308" s="29"/>
      <c r="CL308" s="29"/>
      <c r="CM308" s="29"/>
      <c r="CN308" s="29"/>
      <c r="CO308" s="29"/>
      <c r="CP308" s="29"/>
      <c r="CQ308" s="29"/>
      <c r="CR308" s="29"/>
      <c r="CS308" s="29"/>
      <c r="CT308" s="29"/>
      <c r="CU308" s="29"/>
      <c r="CV308" s="29"/>
      <c r="CW308" s="29"/>
      <c r="CX308" s="29"/>
      <c r="CY308" s="29"/>
      <c r="CZ308" s="29"/>
      <c r="DA308" s="29"/>
      <c r="DB308" s="29"/>
      <c r="DC308" s="29"/>
      <c r="DD308" s="29"/>
      <c r="DE308" s="29"/>
      <c r="DF308" s="29"/>
      <c r="DG308" s="29"/>
      <c r="DH308" s="29"/>
      <c r="DI308" s="29"/>
    </row>
    <row r="309" spans="1:113" x14ac:dyDescent="0.25">
      <c r="A309" s="58"/>
      <c r="B309" s="58"/>
      <c r="C309" s="58"/>
      <c r="D309" s="58"/>
      <c r="E309" s="59"/>
      <c r="F309" s="59"/>
      <c r="G309" s="58"/>
      <c r="H309" s="58"/>
      <c r="I309" s="58"/>
      <c r="J309" s="58"/>
      <c r="K309" s="58"/>
      <c r="L309" s="60"/>
      <c r="M309" s="60"/>
      <c r="N309" s="58"/>
      <c r="O309" s="58"/>
      <c r="P309" s="59"/>
      <c r="Q309" s="59"/>
      <c r="R309" s="59"/>
      <c r="S309" s="59"/>
      <c r="T309" s="59"/>
      <c r="U309" s="59"/>
      <c r="V309" s="59"/>
      <c r="W309" s="59"/>
      <c r="X309" s="61"/>
      <c r="Y309" s="59"/>
      <c r="Z309" s="59"/>
      <c r="AA309" s="59"/>
      <c r="AB309" s="59"/>
      <c r="AC309" s="59"/>
      <c r="AG309" s="29"/>
      <c r="AH309" s="29"/>
      <c r="AI309" s="29"/>
      <c r="AN309" s="31"/>
      <c r="AO309" s="31"/>
      <c r="AP309" s="29"/>
      <c r="AQ309" s="29"/>
      <c r="AR309" s="29"/>
      <c r="AS309" s="29"/>
      <c r="AT309" s="29"/>
      <c r="AU309" s="29"/>
      <c r="AV309" s="29"/>
      <c r="AW309" s="29"/>
      <c r="AX309" s="29"/>
      <c r="AY309" s="29"/>
      <c r="AZ309" s="29"/>
      <c r="BA309" s="29"/>
      <c r="BB309" s="29"/>
      <c r="BC309" s="29"/>
      <c r="BD309" s="29"/>
      <c r="BE309" s="29"/>
      <c r="BG309" s="29"/>
      <c r="BH309" s="29"/>
      <c r="BI309" s="29"/>
      <c r="BJ309" s="29"/>
      <c r="BK309" s="29"/>
      <c r="BL309" s="29"/>
      <c r="BM309" s="29"/>
      <c r="BN309" s="29"/>
      <c r="BO309" s="29"/>
      <c r="BP309" s="29"/>
      <c r="BQ309" s="29"/>
      <c r="BR309" s="29"/>
      <c r="BS309" s="29"/>
      <c r="BT309" s="29"/>
      <c r="BU309" s="29"/>
      <c r="BV309" s="29"/>
      <c r="BW309" s="29"/>
      <c r="BX309" s="29"/>
      <c r="BY309" s="29"/>
      <c r="BZ309" s="29"/>
      <c r="CA309" s="29"/>
      <c r="CB309" s="29"/>
      <c r="CC309" s="29"/>
      <c r="CD309" s="29"/>
      <c r="CE309" s="29"/>
      <c r="CF309" s="29"/>
      <c r="CG309" s="29"/>
      <c r="CH309" s="29"/>
      <c r="CI309" s="29"/>
      <c r="CJ309" s="29"/>
      <c r="CK309" s="29"/>
      <c r="CL309" s="29"/>
      <c r="CM309" s="29"/>
      <c r="CN309" s="29"/>
      <c r="CO309" s="29"/>
      <c r="CP309" s="29"/>
      <c r="CQ309" s="29"/>
      <c r="CR309" s="29"/>
      <c r="CS309" s="29"/>
      <c r="CT309" s="29"/>
      <c r="CU309" s="29"/>
      <c r="CV309" s="29"/>
      <c r="CW309" s="29"/>
      <c r="CX309" s="29"/>
      <c r="CY309" s="29"/>
      <c r="CZ309" s="29"/>
      <c r="DA309" s="29"/>
      <c r="DB309" s="29"/>
      <c r="DC309" s="29"/>
      <c r="DD309" s="29"/>
      <c r="DE309" s="29"/>
      <c r="DF309" s="29"/>
      <c r="DG309" s="29"/>
      <c r="DH309" s="29"/>
      <c r="DI309" s="29"/>
    </row>
    <row r="310" spans="1:113" x14ac:dyDescent="0.25">
      <c r="A310" s="58"/>
      <c r="B310" s="58"/>
      <c r="C310" s="58"/>
      <c r="D310" s="58"/>
      <c r="E310" s="59"/>
      <c r="F310" s="59"/>
      <c r="G310" s="58"/>
      <c r="H310" s="58"/>
      <c r="I310" s="58"/>
      <c r="J310" s="58"/>
      <c r="K310" s="58"/>
      <c r="L310" s="60"/>
      <c r="M310" s="60"/>
      <c r="N310" s="58"/>
      <c r="O310" s="58"/>
      <c r="P310" s="59"/>
      <c r="Q310" s="59"/>
      <c r="R310" s="59"/>
      <c r="S310" s="59"/>
      <c r="T310" s="59"/>
      <c r="U310" s="59"/>
      <c r="V310" s="59"/>
      <c r="W310" s="59"/>
      <c r="X310" s="61"/>
      <c r="Y310" s="59"/>
      <c r="Z310" s="59"/>
      <c r="AA310" s="59"/>
      <c r="AB310" s="59"/>
      <c r="AC310" s="59"/>
      <c r="AG310" s="29"/>
      <c r="AH310" s="29"/>
      <c r="AI310" s="29"/>
      <c r="AN310" s="31"/>
      <c r="AO310" s="31"/>
      <c r="AP310" s="29"/>
      <c r="AQ310" s="29"/>
      <c r="AR310" s="29"/>
      <c r="AS310" s="29"/>
      <c r="AT310" s="29"/>
      <c r="AU310" s="29"/>
      <c r="AV310" s="29"/>
      <c r="AW310" s="29"/>
      <c r="AX310" s="29"/>
      <c r="AY310" s="29"/>
      <c r="AZ310" s="29"/>
      <c r="BA310" s="29"/>
      <c r="BB310" s="29"/>
      <c r="BC310" s="29"/>
      <c r="BD310" s="29"/>
      <c r="BE310" s="29"/>
      <c r="BG310" s="29"/>
      <c r="BH310" s="29"/>
      <c r="BI310" s="29"/>
      <c r="BJ310" s="29"/>
      <c r="BK310" s="29"/>
      <c r="BL310" s="29"/>
      <c r="BM310" s="29"/>
      <c r="BN310" s="29"/>
      <c r="BO310" s="29"/>
      <c r="BP310" s="29"/>
      <c r="BQ310" s="29"/>
      <c r="BR310" s="29"/>
      <c r="BS310" s="29"/>
      <c r="BT310" s="29"/>
      <c r="BU310" s="29"/>
      <c r="BV310" s="29"/>
      <c r="BW310" s="29"/>
      <c r="BX310" s="29"/>
      <c r="BY310" s="29"/>
      <c r="BZ310" s="29"/>
      <c r="CA310" s="29"/>
      <c r="CB310" s="29"/>
      <c r="CC310" s="29"/>
      <c r="CD310" s="29"/>
      <c r="CE310" s="29"/>
      <c r="CF310" s="29"/>
      <c r="CG310" s="29"/>
      <c r="CH310" s="29"/>
      <c r="CI310" s="29"/>
      <c r="CJ310" s="29"/>
      <c r="CK310" s="29"/>
      <c r="CL310" s="29"/>
      <c r="CM310" s="29"/>
      <c r="CN310" s="29"/>
      <c r="CO310" s="29"/>
      <c r="CP310" s="29"/>
      <c r="CQ310" s="29"/>
      <c r="CR310" s="29"/>
      <c r="CS310" s="29"/>
      <c r="CT310" s="29"/>
      <c r="CU310" s="29"/>
      <c r="CV310" s="29"/>
      <c r="CW310" s="29"/>
      <c r="CX310" s="29"/>
      <c r="CY310" s="29"/>
      <c r="CZ310" s="29"/>
      <c r="DA310" s="29"/>
      <c r="DB310" s="29"/>
      <c r="DC310" s="29"/>
      <c r="DD310" s="29"/>
      <c r="DE310" s="29"/>
      <c r="DF310" s="29"/>
      <c r="DG310" s="29"/>
      <c r="DH310" s="29"/>
      <c r="DI310" s="29"/>
    </row>
    <row r="311" spans="1:113" x14ac:dyDescent="0.25">
      <c r="A311" s="58"/>
      <c r="B311" s="58"/>
      <c r="C311" s="58"/>
      <c r="D311" s="58"/>
      <c r="E311" s="59"/>
      <c r="F311" s="59"/>
      <c r="G311" s="58"/>
      <c r="H311" s="58"/>
      <c r="I311" s="58"/>
      <c r="J311" s="58"/>
      <c r="K311" s="58"/>
      <c r="L311" s="60"/>
      <c r="M311" s="60"/>
      <c r="N311" s="58"/>
      <c r="O311" s="58"/>
      <c r="P311" s="59"/>
      <c r="Q311" s="59"/>
      <c r="R311" s="59"/>
      <c r="S311" s="59"/>
      <c r="T311" s="59"/>
      <c r="U311" s="59"/>
      <c r="V311" s="59"/>
      <c r="W311" s="59"/>
      <c r="X311" s="61"/>
      <c r="Y311" s="59"/>
      <c r="Z311" s="59"/>
      <c r="AA311" s="59"/>
      <c r="AB311" s="59"/>
      <c r="AC311" s="59"/>
      <c r="AG311" s="29"/>
      <c r="AH311" s="29"/>
      <c r="AI311" s="29"/>
      <c r="AN311" s="31"/>
      <c r="AO311" s="31"/>
      <c r="AP311" s="29"/>
      <c r="AQ311" s="29"/>
      <c r="AR311" s="29"/>
      <c r="AS311" s="29"/>
      <c r="AT311" s="29"/>
      <c r="AU311" s="29"/>
      <c r="AV311" s="29"/>
      <c r="AW311" s="29"/>
      <c r="AX311" s="29"/>
      <c r="AY311" s="29"/>
      <c r="AZ311" s="29"/>
      <c r="BA311" s="29"/>
      <c r="BB311" s="29"/>
      <c r="BC311" s="29"/>
      <c r="BD311" s="29"/>
      <c r="BE311" s="29"/>
      <c r="BG311" s="29"/>
      <c r="BH311" s="29"/>
      <c r="BI311" s="29"/>
      <c r="BJ311" s="29"/>
      <c r="BK311" s="29"/>
      <c r="BL311" s="29"/>
      <c r="BM311" s="29"/>
      <c r="BN311" s="29"/>
      <c r="BO311" s="29"/>
      <c r="BP311" s="29"/>
      <c r="BQ311" s="29"/>
      <c r="BR311" s="29"/>
      <c r="BS311" s="29"/>
      <c r="BT311" s="29"/>
      <c r="BU311" s="29"/>
      <c r="BV311" s="29"/>
      <c r="BW311" s="29"/>
      <c r="BX311" s="29"/>
      <c r="BY311" s="29"/>
      <c r="BZ311" s="29"/>
      <c r="CA311" s="29"/>
      <c r="CB311" s="29"/>
      <c r="CC311" s="29"/>
      <c r="CD311" s="29"/>
      <c r="CE311" s="29"/>
      <c r="CF311" s="29"/>
      <c r="CG311" s="29"/>
      <c r="CH311" s="29"/>
      <c r="CI311" s="29"/>
      <c r="CJ311" s="29"/>
      <c r="CK311" s="29"/>
      <c r="CL311" s="29"/>
      <c r="CM311" s="29"/>
      <c r="CN311" s="29"/>
      <c r="CO311" s="29"/>
      <c r="CP311" s="29"/>
      <c r="CQ311" s="29"/>
      <c r="CR311" s="29"/>
      <c r="CS311" s="29"/>
      <c r="CT311" s="29"/>
      <c r="CU311" s="29"/>
      <c r="CV311" s="29"/>
      <c r="CW311" s="29"/>
      <c r="CX311" s="29"/>
      <c r="CY311" s="29"/>
      <c r="CZ311" s="29"/>
      <c r="DA311" s="29"/>
      <c r="DB311" s="29"/>
      <c r="DC311" s="29"/>
      <c r="DD311" s="29"/>
      <c r="DE311" s="29"/>
      <c r="DF311" s="29"/>
      <c r="DG311" s="29"/>
      <c r="DH311" s="29"/>
      <c r="DI311" s="29"/>
    </row>
    <row r="312" spans="1:113" x14ac:dyDescent="0.25">
      <c r="A312" s="58"/>
      <c r="B312" s="58"/>
      <c r="C312" s="58"/>
      <c r="D312" s="58"/>
      <c r="E312" s="59"/>
      <c r="F312" s="59"/>
      <c r="G312" s="58"/>
      <c r="H312" s="58"/>
      <c r="I312" s="58"/>
      <c r="J312" s="58"/>
      <c r="K312" s="58"/>
      <c r="L312" s="60"/>
      <c r="M312" s="60"/>
      <c r="N312" s="58"/>
      <c r="O312" s="58"/>
      <c r="P312" s="59"/>
      <c r="Q312" s="59"/>
      <c r="R312" s="59"/>
      <c r="S312" s="59"/>
      <c r="T312" s="59"/>
      <c r="U312" s="59"/>
      <c r="V312" s="59"/>
      <c r="W312" s="59"/>
      <c r="X312" s="61"/>
      <c r="Y312" s="59"/>
      <c r="Z312" s="59"/>
      <c r="AA312" s="59"/>
      <c r="AB312" s="59"/>
      <c r="AC312" s="59"/>
      <c r="AG312" s="29"/>
      <c r="AH312" s="29"/>
      <c r="AI312" s="29"/>
      <c r="AN312" s="31"/>
      <c r="AO312" s="31"/>
      <c r="AP312" s="29"/>
      <c r="AQ312" s="29"/>
      <c r="AR312" s="29"/>
      <c r="AS312" s="29"/>
      <c r="AT312" s="29"/>
      <c r="AU312" s="29"/>
      <c r="AV312" s="29"/>
      <c r="AW312" s="29"/>
      <c r="AX312" s="29"/>
      <c r="AY312" s="29"/>
      <c r="AZ312" s="29"/>
      <c r="BA312" s="29"/>
      <c r="BB312" s="29"/>
      <c r="BC312" s="29"/>
      <c r="BD312" s="29"/>
      <c r="BE312" s="29"/>
      <c r="BG312" s="29"/>
      <c r="BH312" s="29"/>
      <c r="BI312" s="29"/>
      <c r="BJ312" s="29"/>
      <c r="BK312" s="29"/>
      <c r="BL312" s="29"/>
      <c r="BM312" s="29"/>
      <c r="BN312" s="29"/>
      <c r="BO312" s="29"/>
      <c r="BP312" s="29"/>
      <c r="BQ312" s="29"/>
      <c r="BR312" s="29"/>
      <c r="BS312" s="29"/>
      <c r="BT312" s="29"/>
      <c r="BU312" s="29"/>
      <c r="BV312" s="29"/>
      <c r="BW312" s="29"/>
      <c r="BX312" s="29"/>
      <c r="BY312" s="29"/>
      <c r="BZ312" s="29"/>
      <c r="CA312" s="29"/>
      <c r="CB312" s="29"/>
      <c r="CC312" s="29"/>
      <c r="CD312" s="29"/>
      <c r="CE312" s="29"/>
      <c r="CF312" s="29"/>
      <c r="CG312" s="29"/>
      <c r="CH312" s="29"/>
      <c r="CI312" s="29"/>
      <c r="CJ312" s="29"/>
      <c r="CK312" s="29"/>
      <c r="CL312" s="29"/>
      <c r="CM312" s="29"/>
      <c r="CN312" s="29"/>
      <c r="CO312" s="29"/>
      <c r="CP312" s="29"/>
      <c r="CQ312" s="29"/>
      <c r="CR312" s="29"/>
      <c r="CS312" s="29"/>
      <c r="CT312" s="29"/>
      <c r="CU312" s="29"/>
      <c r="CV312" s="29"/>
      <c r="CW312" s="29"/>
      <c r="CX312" s="29"/>
      <c r="CY312" s="29"/>
      <c r="CZ312" s="29"/>
      <c r="DA312" s="29"/>
      <c r="DB312" s="29"/>
      <c r="DC312" s="29"/>
      <c r="DD312" s="29"/>
      <c r="DE312" s="29"/>
      <c r="DF312" s="29"/>
      <c r="DG312" s="29"/>
      <c r="DH312" s="29"/>
      <c r="DI312" s="29"/>
    </row>
    <row r="313" spans="1:113" x14ac:dyDescent="0.25">
      <c r="A313" s="58"/>
      <c r="B313" s="58"/>
      <c r="C313" s="58"/>
      <c r="D313" s="58"/>
      <c r="E313" s="59"/>
      <c r="F313" s="59"/>
      <c r="G313" s="58"/>
      <c r="H313" s="58"/>
      <c r="I313" s="58"/>
      <c r="J313" s="58"/>
      <c r="K313" s="58"/>
      <c r="L313" s="60"/>
      <c r="M313" s="60"/>
      <c r="N313" s="58"/>
      <c r="O313" s="58"/>
      <c r="P313" s="59"/>
      <c r="Q313" s="59"/>
      <c r="R313" s="59"/>
      <c r="S313" s="59"/>
      <c r="T313" s="59"/>
      <c r="U313" s="59"/>
      <c r="V313" s="59"/>
      <c r="W313" s="59"/>
      <c r="X313" s="61"/>
      <c r="Y313" s="59"/>
      <c r="Z313" s="59"/>
      <c r="AA313" s="59"/>
      <c r="AB313" s="59"/>
      <c r="AC313" s="59"/>
      <c r="AG313" s="29"/>
      <c r="AH313" s="29"/>
      <c r="AI313" s="29"/>
      <c r="AN313" s="31"/>
      <c r="AO313" s="31"/>
      <c r="AP313" s="29"/>
      <c r="AQ313" s="29"/>
      <c r="AR313" s="29"/>
      <c r="AS313" s="29"/>
      <c r="AT313" s="29"/>
      <c r="AU313" s="29"/>
      <c r="AV313" s="29"/>
      <c r="AW313" s="29"/>
      <c r="AX313" s="29"/>
      <c r="AY313" s="29"/>
      <c r="AZ313" s="29"/>
      <c r="BA313" s="29"/>
      <c r="BB313" s="29"/>
      <c r="BC313" s="29"/>
      <c r="BD313" s="29"/>
      <c r="BE313" s="29"/>
      <c r="BG313" s="29"/>
      <c r="BH313" s="29"/>
      <c r="BI313" s="29"/>
      <c r="BJ313" s="29"/>
      <c r="BK313" s="29"/>
      <c r="BL313" s="29"/>
      <c r="BM313" s="29"/>
      <c r="BN313" s="29"/>
      <c r="BO313" s="29"/>
      <c r="BP313" s="29"/>
      <c r="BQ313" s="29"/>
      <c r="BR313" s="29"/>
      <c r="BS313" s="29"/>
      <c r="BT313" s="29"/>
      <c r="BU313" s="29"/>
      <c r="BV313" s="29"/>
      <c r="BW313" s="29"/>
      <c r="BX313" s="29"/>
      <c r="BY313" s="29"/>
      <c r="BZ313" s="29"/>
      <c r="CA313" s="29"/>
      <c r="CB313" s="29"/>
      <c r="CC313" s="29"/>
      <c r="CD313" s="29"/>
      <c r="CE313" s="29"/>
      <c r="CF313" s="29"/>
      <c r="CG313" s="29"/>
      <c r="CH313" s="29"/>
      <c r="CI313" s="29"/>
      <c r="CJ313" s="29"/>
      <c r="CK313" s="29"/>
      <c r="CL313" s="29"/>
      <c r="CM313" s="29"/>
      <c r="CN313" s="29"/>
      <c r="CO313" s="29"/>
      <c r="CP313" s="29"/>
      <c r="CQ313" s="29"/>
      <c r="CR313" s="29"/>
      <c r="CS313" s="29"/>
      <c r="CT313" s="29"/>
      <c r="CU313" s="29"/>
      <c r="CV313" s="29"/>
      <c r="CW313" s="29"/>
      <c r="CX313" s="29"/>
      <c r="CY313" s="29"/>
      <c r="CZ313" s="29"/>
      <c r="DA313" s="29"/>
      <c r="DB313" s="29"/>
      <c r="DC313" s="29"/>
      <c r="DD313" s="29"/>
      <c r="DE313" s="29"/>
      <c r="DF313" s="29"/>
      <c r="DG313" s="29"/>
      <c r="DH313" s="29"/>
      <c r="DI313" s="29"/>
    </row>
    <row r="314" spans="1:113" x14ac:dyDescent="0.25">
      <c r="A314" s="58"/>
      <c r="B314" s="58"/>
      <c r="C314" s="58"/>
      <c r="D314" s="58"/>
      <c r="E314" s="59"/>
      <c r="F314" s="59"/>
      <c r="G314" s="58"/>
      <c r="H314" s="58"/>
      <c r="I314" s="58"/>
      <c r="J314" s="58"/>
      <c r="K314" s="58"/>
      <c r="L314" s="60"/>
      <c r="M314" s="60"/>
      <c r="N314" s="58"/>
      <c r="O314" s="58"/>
      <c r="P314" s="59"/>
      <c r="Q314" s="59"/>
      <c r="R314" s="59"/>
      <c r="S314" s="59"/>
      <c r="T314" s="59"/>
      <c r="U314" s="59"/>
      <c r="V314" s="59"/>
      <c r="W314" s="59"/>
      <c r="X314" s="61"/>
      <c r="Y314" s="59"/>
      <c r="Z314" s="59"/>
      <c r="AA314" s="59"/>
      <c r="AB314" s="59"/>
      <c r="AC314" s="59"/>
      <c r="AG314" s="29"/>
      <c r="AH314" s="29"/>
      <c r="AI314" s="29"/>
      <c r="AN314" s="31"/>
      <c r="AO314" s="31"/>
      <c r="AP314" s="29"/>
      <c r="AQ314" s="29"/>
      <c r="AR314" s="29"/>
      <c r="AS314" s="29"/>
      <c r="AT314" s="29"/>
      <c r="AU314" s="29"/>
      <c r="AV314" s="29"/>
      <c r="AW314" s="29"/>
      <c r="AX314" s="29"/>
      <c r="AY314" s="29"/>
      <c r="AZ314" s="29"/>
      <c r="BA314" s="29"/>
      <c r="BB314" s="29"/>
      <c r="BC314" s="29"/>
      <c r="BD314" s="29"/>
      <c r="BE314" s="29"/>
      <c r="BG314" s="29"/>
      <c r="BH314" s="29"/>
      <c r="BI314" s="29"/>
      <c r="BJ314" s="29"/>
      <c r="BK314" s="29"/>
      <c r="BL314" s="29"/>
      <c r="BM314" s="29"/>
      <c r="BN314" s="29"/>
      <c r="BO314" s="29"/>
      <c r="BP314" s="29"/>
      <c r="BQ314" s="29"/>
      <c r="BR314" s="29"/>
      <c r="BS314" s="29"/>
      <c r="BT314" s="29"/>
      <c r="BU314" s="29"/>
      <c r="BV314" s="29"/>
      <c r="BW314" s="29"/>
      <c r="BX314" s="29"/>
      <c r="BY314" s="29"/>
      <c r="BZ314" s="29"/>
      <c r="CA314" s="29"/>
      <c r="CB314" s="29"/>
      <c r="CC314" s="29"/>
      <c r="CD314" s="29"/>
      <c r="CE314" s="29"/>
      <c r="CF314" s="29"/>
      <c r="CG314" s="29"/>
      <c r="CH314" s="29"/>
      <c r="CI314" s="29"/>
      <c r="CJ314" s="29"/>
      <c r="CK314" s="29"/>
      <c r="CL314" s="29"/>
      <c r="CM314" s="29"/>
      <c r="CN314" s="29"/>
      <c r="CO314" s="29"/>
      <c r="CP314" s="29"/>
      <c r="CQ314" s="29"/>
      <c r="CR314" s="29"/>
      <c r="CS314" s="29"/>
      <c r="CT314" s="29"/>
      <c r="CU314" s="29"/>
      <c r="CV314" s="29"/>
      <c r="CW314" s="29"/>
      <c r="CX314" s="29"/>
      <c r="CY314" s="29"/>
      <c r="CZ314" s="29"/>
      <c r="DA314" s="29"/>
      <c r="DB314" s="29"/>
      <c r="DC314" s="29"/>
      <c r="DD314" s="29"/>
      <c r="DE314" s="29"/>
      <c r="DF314" s="29"/>
      <c r="DG314" s="29"/>
      <c r="DH314" s="29"/>
      <c r="DI314" s="29"/>
    </row>
    <row r="315" spans="1:113" x14ac:dyDescent="0.25">
      <c r="A315" s="58"/>
      <c r="B315" s="58"/>
      <c r="C315" s="58"/>
      <c r="D315" s="58"/>
      <c r="E315" s="59"/>
      <c r="F315" s="59"/>
      <c r="G315" s="58"/>
      <c r="H315" s="58"/>
      <c r="I315" s="58"/>
      <c r="J315" s="58"/>
      <c r="K315" s="58"/>
      <c r="L315" s="60"/>
      <c r="M315" s="60"/>
      <c r="N315" s="58"/>
      <c r="O315" s="58"/>
      <c r="P315" s="59"/>
      <c r="Q315" s="59"/>
      <c r="R315" s="59"/>
      <c r="S315" s="59"/>
      <c r="T315" s="59"/>
      <c r="U315" s="59"/>
      <c r="V315" s="59"/>
      <c r="W315" s="59"/>
      <c r="X315" s="61"/>
      <c r="Y315" s="59"/>
      <c r="Z315" s="59"/>
      <c r="AA315" s="59"/>
      <c r="AB315" s="59"/>
      <c r="AC315" s="59"/>
      <c r="AG315" s="29"/>
      <c r="AH315" s="29"/>
      <c r="AI315" s="29"/>
      <c r="AN315" s="31"/>
      <c r="AO315" s="31"/>
      <c r="AP315" s="29"/>
      <c r="AQ315" s="29"/>
      <c r="AR315" s="29"/>
      <c r="AS315" s="29"/>
      <c r="AT315" s="29"/>
      <c r="AU315" s="29"/>
      <c r="AV315" s="29"/>
      <c r="AW315" s="29"/>
      <c r="AX315" s="29"/>
      <c r="AY315" s="29"/>
      <c r="AZ315" s="29"/>
      <c r="BA315" s="29"/>
      <c r="BB315" s="29"/>
      <c r="BC315" s="29"/>
      <c r="BD315" s="29"/>
      <c r="BE315" s="29"/>
      <c r="BG315" s="29"/>
      <c r="BH315" s="29"/>
      <c r="BI315" s="29"/>
      <c r="BJ315" s="29"/>
      <c r="BK315" s="29"/>
      <c r="BL315" s="29"/>
      <c r="BM315" s="29"/>
      <c r="BN315" s="29"/>
      <c r="BO315" s="29"/>
      <c r="BP315" s="29"/>
      <c r="BQ315" s="29"/>
      <c r="BR315" s="29"/>
      <c r="BS315" s="29"/>
      <c r="BT315" s="29"/>
      <c r="BU315" s="29"/>
      <c r="BV315" s="29"/>
      <c r="BW315" s="29"/>
      <c r="BX315" s="29"/>
      <c r="BY315" s="29"/>
      <c r="BZ315" s="29"/>
      <c r="CA315" s="29"/>
      <c r="CB315" s="29"/>
      <c r="CC315" s="29"/>
      <c r="CD315" s="29"/>
      <c r="CE315" s="29"/>
      <c r="CF315" s="29"/>
      <c r="CG315" s="29"/>
      <c r="CH315" s="29"/>
      <c r="CI315" s="29"/>
      <c r="CJ315" s="29"/>
      <c r="CK315" s="29"/>
      <c r="CL315" s="29"/>
      <c r="CM315" s="29"/>
      <c r="CN315" s="29"/>
      <c r="CO315" s="29"/>
      <c r="CP315" s="29"/>
      <c r="CQ315" s="29"/>
      <c r="CR315" s="29"/>
      <c r="CS315" s="29"/>
      <c r="CT315" s="29"/>
      <c r="CU315" s="29"/>
      <c r="CV315" s="29"/>
      <c r="CW315" s="29"/>
      <c r="CX315" s="29"/>
      <c r="CY315" s="29"/>
      <c r="CZ315" s="29"/>
      <c r="DA315" s="29"/>
      <c r="DB315" s="29"/>
      <c r="DC315" s="29"/>
      <c r="DD315" s="29"/>
      <c r="DE315" s="29"/>
      <c r="DF315" s="29"/>
      <c r="DG315" s="29"/>
      <c r="DH315" s="29"/>
      <c r="DI315" s="29"/>
    </row>
    <row r="316" spans="1:113" x14ac:dyDescent="0.25">
      <c r="A316" s="58"/>
      <c r="B316" s="58"/>
      <c r="C316" s="58"/>
      <c r="D316" s="58"/>
      <c r="E316" s="59"/>
      <c r="F316" s="59"/>
      <c r="G316" s="58"/>
      <c r="H316" s="58"/>
      <c r="I316" s="58"/>
      <c r="J316" s="58"/>
      <c r="K316" s="58"/>
      <c r="L316" s="60"/>
      <c r="M316" s="60"/>
      <c r="N316" s="58"/>
      <c r="O316" s="58"/>
      <c r="P316" s="59"/>
      <c r="Q316" s="59"/>
      <c r="R316" s="59"/>
      <c r="S316" s="59"/>
      <c r="T316" s="59"/>
      <c r="U316" s="59"/>
      <c r="V316" s="59"/>
      <c r="W316" s="59"/>
      <c r="X316" s="61"/>
      <c r="Y316" s="59"/>
      <c r="Z316" s="59"/>
      <c r="AA316" s="59"/>
      <c r="AB316" s="59"/>
      <c r="AC316" s="59"/>
      <c r="AG316" s="29"/>
      <c r="AH316" s="29"/>
      <c r="AI316" s="29"/>
      <c r="AN316" s="31"/>
      <c r="AO316" s="31"/>
      <c r="AP316" s="29"/>
      <c r="AQ316" s="29"/>
      <c r="AR316" s="29"/>
      <c r="AS316" s="29"/>
      <c r="AT316" s="29"/>
      <c r="AU316" s="29"/>
      <c r="AV316" s="29"/>
      <c r="AW316" s="29"/>
      <c r="AX316" s="29"/>
      <c r="AY316" s="29"/>
      <c r="AZ316" s="29"/>
      <c r="BA316" s="29"/>
      <c r="BB316" s="29"/>
      <c r="BC316" s="29"/>
      <c r="BD316" s="29"/>
      <c r="BE316" s="29"/>
      <c r="BG316" s="29"/>
      <c r="BH316" s="29"/>
      <c r="BI316" s="29"/>
      <c r="BJ316" s="29"/>
      <c r="BK316" s="29"/>
      <c r="BL316" s="29"/>
      <c r="BM316" s="29"/>
      <c r="BN316" s="29"/>
      <c r="BO316" s="29"/>
      <c r="BP316" s="29"/>
      <c r="BQ316" s="29"/>
      <c r="BR316" s="29"/>
      <c r="BS316" s="29"/>
      <c r="BT316" s="29"/>
      <c r="BU316" s="29"/>
      <c r="BV316" s="29"/>
      <c r="BW316" s="29"/>
      <c r="BX316" s="29"/>
      <c r="BY316" s="29"/>
      <c r="BZ316" s="29"/>
      <c r="CA316" s="29"/>
      <c r="CB316" s="29"/>
      <c r="CC316" s="29"/>
      <c r="CD316" s="29"/>
      <c r="CE316" s="29"/>
      <c r="CF316" s="29"/>
      <c r="CG316" s="29"/>
      <c r="CH316" s="29"/>
      <c r="CI316" s="29"/>
      <c r="CJ316" s="29"/>
      <c r="CK316" s="29"/>
      <c r="CL316" s="29"/>
      <c r="CM316" s="29"/>
      <c r="CN316" s="29"/>
      <c r="CO316" s="29"/>
      <c r="CP316" s="29"/>
      <c r="CQ316" s="29"/>
      <c r="CR316" s="29"/>
      <c r="CS316" s="29"/>
      <c r="CT316" s="29"/>
      <c r="CU316" s="29"/>
      <c r="CV316" s="29"/>
      <c r="CW316" s="29"/>
      <c r="CX316" s="29"/>
      <c r="CY316" s="29"/>
      <c r="CZ316" s="29"/>
      <c r="DA316" s="29"/>
      <c r="DB316" s="29"/>
      <c r="DC316" s="29"/>
      <c r="DD316" s="29"/>
      <c r="DE316" s="29"/>
      <c r="DF316" s="29"/>
      <c r="DG316" s="29"/>
      <c r="DH316" s="29"/>
      <c r="DI316" s="29"/>
    </row>
    <row r="317" spans="1:113" x14ac:dyDescent="0.25">
      <c r="A317" s="58"/>
      <c r="B317" s="58"/>
      <c r="C317" s="58"/>
      <c r="D317" s="58"/>
      <c r="E317" s="59"/>
      <c r="F317" s="59"/>
      <c r="G317" s="58"/>
      <c r="H317" s="58"/>
      <c r="I317" s="58"/>
      <c r="J317" s="58"/>
      <c r="K317" s="58"/>
      <c r="L317" s="60"/>
      <c r="M317" s="60"/>
      <c r="N317" s="58"/>
      <c r="O317" s="58"/>
      <c r="P317" s="59"/>
      <c r="Q317" s="59"/>
      <c r="R317" s="59"/>
      <c r="S317" s="59"/>
      <c r="T317" s="59"/>
      <c r="U317" s="59"/>
      <c r="V317" s="59"/>
      <c r="W317" s="59"/>
      <c r="X317" s="61"/>
      <c r="Y317" s="59"/>
      <c r="Z317" s="59"/>
      <c r="AA317" s="59"/>
      <c r="AB317" s="59"/>
      <c r="AC317" s="59"/>
      <c r="AG317" s="29"/>
      <c r="AH317" s="29"/>
      <c r="AI317" s="29"/>
      <c r="AN317" s="31"/>
      <c r="AO317" s="31"/>
      <c r="AP317" s="29"/>
      <c r="AQ317" s="29"/>
      <c r="AR317" s="29"/>
      <c r="AS317" s="29"/>
      <c r="AT317" s="29"/>
      <c r="AU317" s="29"/>
      <c r="AV317" s="29"/>
      <c r="AW317" s="29"/>
      <c r="AX317" s="29"/>
      <c r="AY317" s="29"/>
      <c r="AZ317" s="29"/>
      <c r="BA317" s="29"/>
      <c r="BB317" s="29"/>
      <c r="BC317" s="29"/>
      <c r="BD317" s="29"/>
      <c r="BE317" s="29"/>
      <c r="BG317" s="29"/>
      <c r="BH317" s="29"/>
      <c r="BI317" s="29"/>
      <c r="BJ317" s="29"/>
      <c r="BK317" s="29"/>
      <c r="BL317" s="29"/>
      <c r="BM317" s="29"/>
      <c r="BN317" s="29"/>
      <c r="BO317" s="29"/>
      <c r="BP317" s="29"/>
      <c r="BQ317" s="29"/>
      <c r="BR317" s="29"/>
      <c r="BS317" s="29"/>
      <c r="BT317" s="29"/>
      <c r="BU317" s="29"/>
      <c r="BV317" s="29"/>
      <c r="BW317" s="29"/>
      <c r="BX317" s="29"/>
      <c r="BY317" s="29"/>
      <c r="BZ317" s="29"/>
      <c r="CA317" s="29"/>
      <c r="CB317" s="29"/>
      <c r="CC317" s="29"/>
      <c r="CD317" s="29"/>
      <c r="CE317" s="29"/>
      <c r="CF317" s="29"/>
      <c r="CG317" s="29"/>
      <c r="CH317" s="29"/>
      <c r="CI317" s="29"/>
      <c r="CJ317" s="29"/>
      <c r="CK317" s="29"/>
      <c r="CL317" s="29"/>
      <c r="CM317" s="29"/>
      <c r="CN317" s="29"/>
      <c r="CO317" s="29"/>
      <c r="CP317" s="29"/>
      <c r="CQ317" s="29"/>
      <c r="CR317" s="29"/>
      <c r="CS317" s="29"/>
      <c r="CT317" s="29"/>
      <c r="CU317" s="29"/>
      <c r="CV317" s="29"/>
      <c r="CW317" s="29"/>
      <c r="CX317" s="29"/>
      <c r="CY317" s="29"/>
      <c r="CZ317" s="29"/>
      <c r="DA317" s="29"/>
      <c r="DB317" s="29"/>
      <c r="DC317" s="29"/>
      <c r="DD317" s="29"/>
      <c r="DE317" s="29"/>
      <c r="DF317" s="29"/>
      <c r="DG317" s="29"/>
      <c r="DH317" s="29"/>
      <c r="DI317" s="29"/>
    </row>
    <row r="318" spans="1:113" x14ac:dyDescent="0.25">
      <c r="A318" s="58"/>
      <c r="B318" s="58"/>
      <c r="C318" s="58"/>
      <c r="D318" s="58"/>
      <c r="E318" s="59"/>
      <c r="F318" s="63"/>
      <c r="G318" s="58"/>
      <c r="H318" s="58"/>
      <c r="I318" s="58"/>
      <c r="J318" s="58"/>
      <c r="K318" s="58"/>
      <c r="L318" s="60"/>
      <c r="M318" s="60"/>
      <c r="N318" s="58"/>
      <c r="O318" s="58"/>
      <c r="P318" s="59"/>
      <c r="Q318" s="59"/>
      <c r="R318" s="59"/>
      <c r="S318" s="59"/>
      <c r="T318" s="59"/>
      <c r="U318" s="59"/>
      <c r="V318" s="59"/>
      <c r="W318" s="59"/>
      <c r="X318" s="61"/>
      <c r="Y318" s="59"/>
      <c r="Z318" s="59"/>
      <c r="AA318" s="59"/>
      <c r="AB318" s="59"/>
      <c r="AC318" s="59"/>
      <c r="AG318" s="29"/>
      <c r="AH318" s="29"/>
      <c r="AI318" s="29"/>
      <c r="AN318" s="31"/>
      <c r="AO318" s="31"/>
      <c r="AP318" s="29"/>
      <c r="AQ318" s="29"/>
      <c r="AR318" s="29"/>
      <c r="AS318" s="29"/>
      <c r="AT318" s="29"/>
      <c r="AU318" s="29"/>
      <c r="AV318" s="29"/>
      <c r="AW318" s="29"/>
      <c r="AX318" s="29"/>
      <c r="AY318" s="29"/>
      <c r="AZ318" s="29"/>
      <c r="BA318" s="29"/>
      <c r="BB318" s="29"/>
      <c r="BC318" s="29"/>
      <c r="BD318" s="29"/>
      <c r="BE318" s="29"/>
      <c r="BG318" s="29"/>
      <c r="BH318" s="29"/>
      <c r="BI318" s="29"/>
      <c r="BJ318" s="29"/>
      <c r="BK318" s="29"/>
      <c r="BL318" s="29"/>
      <c r="BM318" s="29"/>
      <c r="BN318" s="29"/>
      <c r="BO318" s="29"/>
      <c r="BP318" s="29"/>
      <c r="BQ318" s="29"/>
      <c r="BR318" s="29"/>
      <c r="BS318" s="29"/>
      <c r="BT318" s="29"/>
      <c r="BU318" s="29"/>
      <c r="BV318" s="29"/>
      <c r="BW318" s="29"/>
      <c r="BX318" s="29"/>
      <c r="BY318" s="29"/>
      <c r="BZ318" s="29"/>
      <c r="CA318" s="29"/>
      <c r="CB318" s="29"/>
      <c r="CC318" s="29"/>
      <c r="CD318" s="29"/>
      <c r="CE318" s="29"/>
      <c r="CF318" s="29"/>
      <c r="CG318" s="29"/>
      <c r="CH318" s="29"/>
      <c r="CI318" s="29"/>
      <c r="CJ318" s="29"/>
      <c r="CK318" s="29"/>
      <c r="CL318" s="29"/>
      <c r="CM318" s="29"/>
      <c r="CN318" s="29"/>
      <c r="CO318" s="29"/>
      <c r="CP318" s="29"/>
      <c r="CQ318" s="29"/>
      <c r="CR318" s="29"/>
      <c r="CS318" s="29"/>
      <c r="CT318" s="29"/>
      <c r="CU318" s="29"/>
      <c r="CV318" s="29"/>
      <c r="CW318" s="29"/>
      <c r="CX318" s="29"/>
      <c r="CY318" s="29"/>
      <c r="CZ318" s="29"/>
      <c r="DA318" s="29"/>
      <c r="DB318" s="29"/>
      <c r="DC318" s="29"/>
      <c r="DD318" s="29"/>
      <c r="DE318" s="29"/>
      <c r="DF318" s="29"/>
      <c r="DG318" s="29"/>
      <c r="DH318" s="29"/>
      <c r="DI318" s="29"/>
    </row>
    <row r="319" spans="1:113" x14ac:dyDescent="0.25">
      <c r="A319" s="58"/>
      <c r="B319" s="58"/>
      <c r="C319" s="58"/>
      <c r="D319" s="58"/>
      <c r="E319" s="59"/>
      <c r="F319" s="63"/>
      <c r="G319" s="58"/>
      <c r="H319" s="58"/>
      <c r="I319" s="58"/>
      <c r="J319" s="58"/>
      <c r="K319" s="58"/>
      <c r="L319" s="60"/>
      <c r="M319" s="60"/>
      <c r="N319" s="58"/>
      <c r="O319" s="58"/>
      <c r="P319" s="59"/>
      <c r="Q319" s="59"/>
      <c r="R319" s="59"/>
      <c r="S319" s="59"/>
      <c r="T319" s="59"/>
      <c r="U319" s="59"/>
      <c r="V319" s="59"/>
      <c r="W319" s="59"/>
      <c r="X319" s="61"/>
      <c r="Y319" s="59"/>
      <c r="Z319" s="59"/>
      <c r="AA319" s="59"/>
      <c r="AB319" s="59"/>
      <c r="AC319" s="59"/>
      <c r="AG319" s="29"/>
      <c r="AH319" s="29"/>
      <c r="AI319" s="29"/>
      <c r="AN319" s="31"/>
      <c r="AO319" s="31"/>
      <c r="AP319" s="29"/>
      <c r="AQ319" s="29"/>
      <c r="AR319" s="29"/>
      <c r="AS319" s="29"/>
      <c r="AT319" s="29"/>
      <c r="AU319" s="29"/>
      <c r="AV319" s="29"/>
      <c r="AW319" s="29"/>
      <c r="AX319" s="29"/>
      <c r="AY319" s="29"/>
      <c r="AZ319" s="29"/>
      <c r="BA319" s="29"/>
      <c r="BB319" s="29"/>
      <c r="BC319" s="29"/>
      <c r="BD319" s="29"/>
      <c r="BE319" s="29"/>
      <c r="BG319" s="29"/>
      <c r="BH319" s="29"/>
      <c r="BI319" s="29"/>
      <c r="BJ319" s="29"/>
      <c r="BK319" s="29"/>
      <c r="BL319" s="29"/>
      <c r="BM319" s="29"/>
      <c r="BN319" s="29"/>
      <c r="BO319" s="29"/>
      <c r="BP319" s="29"/>
      <c r="BQ319" s="29"/>
      <c r="BR319" s="29"/>
      <c r="BS319" s="29"/>
      <c r="BT319" s="29"/>
      <c r="BU319" s="29"/>
      <c r="BV319" s="29"/>
      <c r="BW319" s="29"/>
      <c r="BX319" s="29"/>
      <c r="BY319" s="29"/>
      <c r="BZ319" s="29"/>
      <c r="CA319" s="29"/>
      <c r="CB319" s="29"/>
      <c r="CC319" s="29"/>
      <c r="CD319" s="29"/>
      <c r="CE319" s="29"/>
      <c r="CF319" s="29"/>
      <c r="CG319" s="29"/>
      <c r="CH319" s="29"/>
      <c r="CI319" s="29"/>
      <c r="CJ319" s="29"/>
      <c r="CK319" s="29"/>
      <c r="CL319" s="29"/>
      <c r="CM319" s="29"/>
      <c r="CN319" s="29"/>
      <c r="CO319" s="29"/>
      <c r="CP319" s="29"/>
      <c r="CQ319" s="29"/>
      <c r="CR319" s="29"/>
      <c r="CS319" s="29"/>
      <c r="CT319" s="29"/>
      <c r="CU319" s="29"/>
      <c r="CV319" s="29"/>
      <c r="CW319" s="29"/>
      <c r="CX319" s="29"/>
      <c r="CY319" s="29"/>
      <c r="CZ319" s="29"/>
      <c r="DA319" s="29"/>
      <c r="DB319" s="29"/>
      <c r="DC319" s="29"/>
      <c r="DD319" s="29"/>
      <c r="DE319" s="29"/>
      <c r="DF319" s="29"/>
      <c r="DG319" s="29"/>
      <c r="DH319" s="29"/>
      <c r="DI319" s="29"/>
    </row>
    <row r="320" spans="1:113" x14ac:dyDescent="0.25">
      <c r="A320" s="58"/>
      <c r="B320" s="58"/>
      <c r="C320" s="58"/>
      <c r="D320" s="58"/>
      <c r="E320" s="59"/>
      <c r="F320" s="63"/>
      <c r="G320" s="58"/>
      <c r="H320" s="58"/>
      <c r="I320" s="58"/>
      <c r="J320" s="58"/>
      <c r="K320" s="58"/>
      <c r="L320" s="60"/>
      <c r="M320" s="60"/>
      <c r="N320" s="58"/>
      <c r="O320" s="58"/>
      <c r="P320" s="59"/>
      <c r="Q320" s="59"/>
      <c r="R320" s="59"/>
      <c r="S320" s="59"/>
      <c r="T320" s="59"/>
      <c r="U320" s="59"/>
      <c r="V320" s="59"/>
      <c r="W320" s="59"/>
      <c r="X320" s="61"/>
      <c r="Y320" s="59"/>
      <c r="Z320" s="59"/>
      <c r="AA320" s="59"/>
      <c r="AB320" s="59"/>
      <c r="AC320" s="59"/>
      <c r="AG320" s="29"/>
      <c r="AH320" s="29"/>
      <c r="AI320" s="29"/>
      <c r="AN320" s="31"/>
      <c r="AO320" s="31"/>
      <c r="AP320" s="29"/>
      <c r="AQ320" s="29"/>
      <c r="AR320" s="29"/>
      <c r="AS320" s="29"/>
      <c r="AT320" s="29"/>
      <c r="AU320" s="29"/>
      <c r="AV320" s="29"/>
      <c r="AW320" s="29"/>
      <c r="AX320" s="29"/>
      <c r="AY320" s="29"/>
      <c r="AZ320" s="29"/>
      <c r="BA320" s="29"/>
      <c r="BB320" s="29"/>
      <c r="BC320" s="29"/>
      <c r="BD320" s="29"/>
      <c r="BE320" s="29"/>
      <c r="BG320" s="29"/>
      <c r="BH320" s="29"/>
      <c r="BI320" s="29"/>
      <c r="BJ320" s="29"/>
      <c r="BK320" s="29"/>
      <c r="BL320" s="29"/>
      <c r="BM320" s="29"/>
      <c r="BN320" s="29"/>
      <c r="BO320" s="29"/>
      <c r="BP320" s="29"/>
      <c r="BQ320" s="29"/>
      <c r="BR320" s="29"/>
      <c r="BS320" s="29"/>
      <c r="BT320" s="29"/>
      <c r="BU320" s="29"/>
      <c r="BV320" s="29"/>
      <c r="BW320" s="29"/>
      <c r="BX320" s="29"/>
      <c r="BY320" s="29"/>
      <c r="BZ320" s="29"/>
      <c r="CA320" s="29"/>
      <c r="CB320" s="29"/>
      <c r="CC320" s="29"/>
      <c r="CD320" s="29"/>
      <c r="CE320" s="29"/>
      <c r="CF320" s="29"/>
      <c r="CG320" s="29"/>
      <c r="CH320" s="29"/>
      <c r="CI320" s="29"/>
      <c r="CJ320" s="29"/>
      <c r="CK320" s="29"/>
      <c r="CL320" s="29"/>
      <c r="CM320" s="29"/>
      <c r="CN320" s="29"/>
      <c r="CO320" s="29"/>
      <c r="CP320" s="29"/>
      <c r="CQ320" s="29"/>
      <c r="CR320" s="29"/>
      <c r="CS320" s="29"/>
      <c r="CT320" s="29"/>
      <c r="CU320" s="29"/>
      <c r="CV320" s="29"/>
      <c r="CW320" s="29"/>
      <c r="CX320" s="29"/>
      <c r="CY320" s="29"/>
      <c r="CZ320" s="29"/>
      <c r="DA320" s="29"/>
      <c r="DB320" s="29"/>
      <c r="DC320" s="29"/>
      <c r="DD320" s="29"/>
      <c r="DE320" s="29"/>
      <c r="DF320" s="29"/>
      <c r="DG320" s="29"/>
      <c r="DH320" s="29"/>
      <c r="DI320" s="29"/>
    </row>
    <row r="321" spans="1:113" x14ac:dyDescent="0.25">
      <c r="A321" s="58"/>
      <c r="B321" s="58"/>
      <c r="C321" s="58"/>
      <c r="D321" s="58"/>
      <c r="E321" s="59"/>
      <c r="F321" s="63"/>
      <c r="G321" s="58"/>
      <c r="H321" s="58"/>
      <c r="I321" s="58"/>
      <c r="J321" s="58"/>
      <c r="K321" s="58"/>
      <c r="L321" s="60"/>
      <c r="M321" s="60"/>
      <c r="N321" s="58"/>
      <c r="O321" s="58"/>
      <c r="P321" s="59"/>
      <c r="Q321" s="59"/>
      <c r="R321" s="59"/>
      <c r="S321" s="59"/>
      <c r="T321" s="59"/>
      <c r="U321" s="59"/>
      <c r="V321" s="59"/>
      <c r="W321" s="59"/>
      <c r="X321" s="61"/>
      <c r="Y321" s="59"/>
      <c r="Z321" s="59"/>
      <c r="AA321" s="59"/>
      <c r="AB321" s="59"/>
      <c r="AC321" s="59"/>
      <c r="AG321" s="29"/>
      <c r="AH321" s="29"/>
      <c r="AI321" s="29"/>
      <c r="AN321" s="31"/>
      <c r="AO321" s="31"/>
      <c r="AP321" s="29"/>
      <c r="AQ321" s="29"/>
      <c r="AR321" s="29"/>
      <c r="AS321" s="29"/>
      <c r="AT321" s="29"/>
      <c r="AU321" s="29"/>
      <c r="AV321" s="29"/>
      <c r="AW321" s="29"/>
      <c r="AX321" s="29"/>
      <c r="AY321" s="29"/>
      <c r="AZ321" s="29"/>
      <c r="BA321" s="29"/>
      <c r="BB321" s="29"/>
      <c r="BC321" s="29"/>
      <c r="BD321" s="29"/>
      <c r="BE321" s="29"/>
      <c r="BG321" s="29"/>
      <c r="BH321" s="29"/>
      <c r="BI321" s="29"/>
      <c r="BJ321" s="29"/>
      <c r="BK321" s="29"/>
      <c r="BL321" s="29"/>
      <c r="BM321" s="29"/>
      <c r="BN321" s="29"/>
      <c r="BO321" s="29"/>
      <c r="BP321" s="29"/>
      <c r="BQ321" s="29"/>
      <c r="BR321" s="29"/>
      <c r="BS321" s="29"/>
      <c r="BT321" s="29"/>
      <c r="BU321" s="29"/>
      <c r="BV321" s="29"/>
      <c r="BW321" s="29"/>
      <c r="BX321" s="29"/>
      <c r="BY321" s="29"/>
      <c r="BZ321" s="29"/>
      <c r="CA321" s="29"/>
      <c r="CB321" s="29"/>
      <c r="CC321" s="29"/>
      <c r="CD321" s="29"/>
      <c r="CE321" s="29"/>
      <c r="CF321" s="29"/>
      <c r="CG321" s="29"/>
      <c r="CH321" s="29"/>
      <c r="CI321" s="29"/>
      <c r="CJ321" s="29"/>
      <c r="CK321" s="29"/>
      <c r="CL321" s="29"/>
      <c r="CM321" s="29"/>
      <c r="CN321" s="29"/>
      <c r="CO321" s="29"/>
      <c r="CP321" s="29"/>
      <c r="CQ321" s="29"/>
      <c r="CR321" s="29"/>
      <c r="CS321" s="29"/>
      <c r="CT321" s="29"/>
      <c r="CU321" s="29"/>
      <c r="CV321" s="29"/>
      <c r="CW321" s="29"/>
      <c r="CX321" s="29"/>
      <c r="CY321" s="29"/>
      <c r="CZ321" s="29"/>
      <c r="DA321" s="29"/>
      <c r="DB321" s="29"/>
      <c r="DC321" s="29"/>
      <c r="DD321" s="29"/>
      <c r="DE321" s="29"/>
      <c r="DF321" s="29"/>
      <c r="DG321" s="29"/>
      <c r="DH321" s="29"/>
      <c r="DI321" s="29"/>
    </row>
    <row r="322" spans="1:113" x14ac:dyDescent="0.25">
      <c r="A322" s="58"/>
      <c r="B322" s="58"/>
      <c r="C322" s="58"/>
      <c r="D322" s="58"/>
      <c r="E322" s="59"/>
      <c r="F322" s="63"/>
      <c r="G322" s="58"/>
      <c r="H322" s="58"/>
      <c r="I322" s="58"/>
      <c r="J322" s="58"/>
      <c r="K322" s="58"/>
      <c r="L322" s="60"/>
      <c r="M322" s="60"/>
      <c r="N322" s="58"/>
      <c r="O322" s="58"/>
      <c r="P322" s="59"/>
      <c r="Q322" s="59"/>
      <c r="R322" s="59"/>
      <c r="S322" s="59"/>
      <c r="T322" s="59"/>
      <c r="U322" s="59"/>
      <c r="V322" s="59"/>
      <c r="W322" s="59"/>
      <c r="X322" s="61"/>
      <c r="Y322" s="59"/>
      <c r="Z322" s="59"/>
      <c r="AA322" s="59"/>
      <c r="AB322" s="59"/>
      <c r="AC322" s="59"/>
      <c r="AG322" s="29"/>
      <c r="AH322" s="29"/>
      <c r="AI322" s="29"/>
      <c r="AN322" s="31"/>
      <c r="AO322" s="31"/>
      <c r="AP322" s="29"/>
      <c r="AQ322" s="29"/>
      <c r="AR322" s="29"/>
      <c r="AS322" s="29"/>
      <c r="AT322" s="29"/>
      <c r="AU322" s="29"/>
      <c r="AV322" s="29"/>
      <c r="AW322" s="29"/>
      <c r="AX322" s="29"/>
      <c r="AY322" s="29"/>
      <c r="AZ322" s="29"/>
      <c r="BA322" s="29"/>
      <c r="BB322" s="29"/>
      <c r="BC322" s="29"/>
      <c r="BD322" s="29"/>
      <c r="BE322" s="29"/>
      <c r="BG322" s="29"/>
      <c r="BH322" s="29"/>
      <c r="BI322" s="29"/>
      <c r="BJ322" s="29"/>
      <c r="BK322" s="29"/>
      <c r="BL322" s="29"/>
      <c r="BM322" s="29"/>
      <c r="BN322" s="29"/>
      <c r="BO322" s="29"/>
      <c r="BP322" s="29"/>
      <c r="BQ322" s="29"/>
      <c r="BR322" s="29"/>
      <c r="BS322" s="29"/>
      <c r="BT322" s="29"/>
      <c r="BU322" s="29"/>
      <c r="BV322" s="29"/>
      <c r="BW322" s="29"/>
      <c r="BX322" s="29"/>
      <c r="BY322" s="29"/>
      <c r="BZ322" s="29"/>
      <c r="CA322" s="29"/>
      <c r="CB322" s="29"/>
      <c r="CC322" s="29"/>
      <c r="CD322" s="29"/>
      <c r="CE322" s="29"/>
      <c r="CF322" s="29"/>
      <c r="CG322" s="29"/>
      <c r="CH322" s="29"/>
      <c r="CI322" s="29"/>
      <c r="CJ322" s="29"/>
      <c r="CK322" s="29"/>
      <c r="CL322" s="29"/>
      <c r="CM322" s="29"/>
      <c r="CN322" s="29"/>
      <c r="CO322" s="29"/>
      <c r="CP322" s="29"/>
      <c r="CQ322" s="29"/>
      <c r="CR322" s="29"/>
      <c r="CS322" s="29"/>
      <c r="CT322" s="29"/>
      <c r="CU322" s="29"/>
      <c r="CV322" s="29"/>
      <c r="CW322" s="29"/>
      <c r="CX322" s="29"/>
      <c r="CY322" s="29"/>
      <c r="CZ322" s="29"/>
      <c r="DA322" s="29"/>
      <c r="DB322" s="29"/>
      <c r="DC322" s="29"/>
      <c r="DD322" s="29"/>
      <c r="DE322" s="29"/>
      <c r="DF322" s="29"/>
      <c r="DG322" s="29"/>
      <c r="DH322" s="29"/>
      <c r="DI322" s="29"/>
    </row>
    <row r="323" spans="1:113" x14ac:dyDescent="0.25">
      <c r="A323" s="58"/>
      <c r="B323" s="58"/>
      <c r="C323" s="58"/>
      <c r="D323" s="58"/>
      <c r="E323" s="59"/>
      <c r="F323" s="63"/>
      <c r="G323" s="58"/>
      <c r="H323" s="58"/>
      <c r="I323" s="58"/>
      <c r="J323" s="58"/>
      <c r="K323" s="58"/>
      <c r="L323" s="60"/>
      <c r="M323" s="60"/>
      <c r="N323" s="58"/>
      <c r="O323" s="58"/>
      <c r="P323" s="59"/>
      <c r="Q323" s="59"/>
      <c r="R323" s="59"/>
      <c r="S323" s="59"/>
      <c r="T323" s="59"/>
      <c r="U323" s="59"/>
      <c r="V323" s="59"/>
      <c r="W323" s="59"/>
      <c r="X323" s="61"/>
      <c r="Y323" s="59"/>
      <c r="Z323" s="59"/>
      <c r="AA323" s="59"/>
      <c r="AB323" s="59"/>
      <c r="AC323" s="59"/>
      <c r="AG323" s="29"/>
      <c r="AH323" s="29"/>
      <c r="AI323" s="29"/>
      <c r="AN323" s="31"/>
      <c r="AO323" s="31"/>
      <c r="AP323" s="29"/>
      <c r="AQ323" s="29"/>
      <c r="AR323" s="29"/>
      <c r="AS323" s="29"/>
      <c r="AT323" s="29"/>
      <c r="AU323" s="29"/>
      <c r="AV323" s="29"/>
      <c r="AW323" s="29"/>
      <c r="AX323" s="29"/>
      <c r="AY323" s="29"/>
      <c r="AZ323" s="29"/>
      <c r="BA323" s="29"/>
      <c r="BB323" s="29"/>
      <c r="BC323" s="29"/>
      <c r="BD323" s="29"/>
      <c r="BE323" s="29"/>
      <c r="BG323" s="29"/>
      <c r="BH323" s="29"/>
      <c r="BI323" s="29"/>
      <c r="BJ323" s="29"/>
      <c r="BK323" s="29"/>
      <c r="BL323" s="29"/>
      <c r="BM323" s="29"/>
      <c r="BN323" s="29"/>
      <c r="BO323" s="29"/>
      <c r="BP323" s="29"/>
      <c r="BQ323" s="29"/>
      <c r="BR323" s="29"/>
      <c r="BS323" s="29"/>
      <c r="BT323" s="29"/>
      <c r="BU323" s="29"/>
      <c r="BV323" s="29"/>
      <c r="BW323" s="29"/>
      <c r="BX323" s="29"/>
      <c r="BY323" s="29"/>
      <c r="BZ323" s="29"/>
      <c r="CA323" s="29"/>
      <c r="CB323" s="29"/>
      <c r="CC323" s="29"/>
      <c r="CD323" s="29"/>
      <c r="CE323" s="29"/>
      <c r="CF323" s="29"/>
      <c r="CG323" s="29"/>
      <c r="CH323" s="29"/>
      <c r="CI323" s="29"/>
      <c r="CJ323" s="29"/>
      <c r="CK323" s="29"/>
      <c r="CL323" s="29"/>
      <c r="CM323" s="29"/>
      <c r="CN323" s="29"/>
      <c r="CO323" s="29"/>
      <c r="CP323" s="29"/>
      <c r="CQ323" s="29"/>
      <c r="CR323" s="29"/>
      <c r="CS323" s="29"/>
      <c r="CT323" s="29"/>
      <c r="CU323" s="29"/>
      <c r="CV323" s="29"/>
      <c r="CW323" s="29"/>
      <c r="CX323" s="29"/>
      <c r="CY323" s="29"/>
      <c r="CZ323" s="29"/>
      <c r="DA323" s="29"/>
      <c r="DB323" s="29"/>
      <c r="DC323" s="29"/>
      <c r="DD323" s="29"/>
      <c r="DE323" s="29"/>
      <c r="DF323" s="29"/>
      <c r="DG323" s="29"/>
      <c r="DH323" s="29"/>
      <c r="DI323" s="29"/>
    </row>
    <row r="324" spans="1:113" x14ac:dyDescent="0.25">
      <c r="A324" s="58"/>
      <c r="B324" s="58"/>
      <c r="C324" s="58"/>
      <c r="D324" s="58"/>
      <c r="E324" s="59"/>
      <c r="F324" s="63"/>
      <c r="G324" s="58"/>
      <c r="H324" s="58"/>
      <c r="I324" s="58"/>
      <c r="J324" s="58"/>
      <c r="K324" s="58"/>
      <c r="L324" s="60"/>
      <c r="M324" s="60"/>
      <c r="N324" s="58"/>
      <c r="O324" s="58"/>
      <c r="P324" s="59"/>
      <c r="Q324" s="59"/>
      <c r="R324" s="59"/>
      <c r="S324" s="59"/>
      <c r="T324" s="59"/>
      <c r="U324" s="59"/>
      <c r="V324" s="59"/>
      <c r="W324" s="59"/>
      <c r="X324" s="61"/>
      <c r="Y324" s="59"/>
      <c r="Z324" s="59"/>
      <c r="AA324" s="59"/>
      <c r="AB324" s="59"/>
      <c r="AC324" s="59"/>
      <c r="AG324" s="29"/>
      <c r="AH324" s="29"/>
      <c r="AI324" s="29"/>
      <c r="AN324" s="31"/>
      <c r="AO324" s="31"/>
      <c r="AP324" s="29"/>
      <c r="AQ324" s="29"/>
      <c r="AR324" s="29"/>
      <c r="AS324" s="29"/>
      <c r="AT324" s="29"/>
      <c r="AU324" s="29"/>
      <c r="AV324" s="29"/>
      <c r="AW324" s="29"/>
      <c r="AX324" s="29"/>
      <c r="AY324" s="29"/>
      <c r="AZ324" s="29"/>
      <c r="BA324" s="29"/>
      <c r="BB324" s="29"/>
      <c r="BC324" s="29"/>
      <c r="BD324" s="29"/>
      <c r="BE324" s="29"/>
      <c r="BG324" s="29"/>
      <c r="BH324" s="29"/>
      <c r="BI324" s="29"/>
      <c r="BJ324" s="29"/>
      <c r="BK324" s="29"/>
      <c r="BL324" s="29"/>
      <c r="BM324" s="29"/>
      <c r="BN324" s="29"/>
      <c r="BO324" s="29"/>
      <c r="BP324" s="29"/>
      <c r="BQ324" s="29"/>
      <c r="BR324" s="29"/>
      <c r="BS324" s="29"/>
      <c r="BT324" s="29"/>
      <c r="BU324" s="29"/>
      <c r="BV324" s="29"/>
      <c r="BW324" s="29"/>
      <c r="BX324" s="29"/>
      <c r="BY324" s="29"/>
      <c r="BZ324" s="29"/>
      <c r="CA324" s="29"/>
      <c r="CB324" s="29"/>
      <c r="CC324" s="29"/>
      <c r="CD324" s="29"/>
      <c r="CE324" s="29"/>
      <c r="CF324" s="29"/>
      <c r="CG324" s="29"/>
      <c r="CH324" s="29"/>
      <c r="CI324" s="29"/>
      <c r="CJ324" s="29"/>
      <c r="CK324" s="29"/>
      <c r="CL324" s="29"/>
      <c r="CM324" s="29"/>
      <c r="CN324" s="29"/>
      <c r="CO324" s="29"/>
      <c r="CP324" s="29"/>
      <c r="CQ324" s="29"/>
      <c r="CR324" s="29"/>
      <c r="CS324" s="29"/>
      <c r="CT324" s="29"/>
      <c r="CU324" s="29"/>
      <c r="CV324" s="29"/>
      <c r="CW324" s="29"/>
      <c r="CX324" s="29"/>
      <c r="CY324" s="29"/>
      <c r="CZ324" s="29"/>
      <c r="DA324" s="29"/>
      <c r="DB324" s="29"/>
      <c r="DC324" s="29"/>
      <c r="DD324" s="29"/>
      <c r="DE324" s="29"/>
      <c r="DF324" s="29"/>
      <c r="DG324" s="29"/>
      <c r="DH324" s="29"/>
      <c r="DI324" s="29"/>
    </row>
    <row r="325" spans="1:113" x14ac:dyDescent="0.25">
      <c r="A325" s="58"/>
      <c r="B325" s="58"/>
      <c r="C325" s="58"/>
      <c r="D325" s="58"/>
      <c r="E325" s="59"/>
      <c r="F325" s="63"/>
      <c r="G325" s="58"/>
      <c r="H325" s="58"/>
      <c r="I325" s="58"/>
      <c r="J325" s="58"/>
      <c r="K325" s="58"/>
      <c r="L325" s="60"/>
      <c r="M325" s="60"/>
      <c r="N325" s="58"/>
      <c r="O325" s="58"/>
      <c r="P325" s="59"/>
      <c r="Q325" s="59"/>
      <c r="R325" s="59"/>
      <c r="S325" s="59"/>
      <c r="T325" s="59"/>
      <c r="U325" s="59"/>
      <c r="V325" s="59"/>
      <c r="W325" s="59"/>
      <c r="X325" s="61"/>
      <c r="Y325" s="59"/>
      <c r="Z325" s="59"/>
      <c r="AA325" s="59"/>
      <c r="AB325" s="59"/>
      <c r="AC325" s="59"/>
      <c r="AG325" s="29"/>
      <c r="AH325" s="29"/>
      <c r="AI325" s="29"/>
      <c r="AN325" s="31"/>
      <c r="AO325" s="31"/>
      <c r="AP325" s="29"/>
      <c r="AQ325" s="29"/>
      <c r="AR325" s="29"/>
      <c r="AS325" s="29"/>
      <c r="AT325" s="29"/>
      <c r="AU325" s="29"/>
      <c r="AV325" s="29"/>
      <c r="AW325" s="29"/>
      <c r="AX325" s="29"/>
      <c r="AY325" s="29"/>
      <c r="AZ325" s="29"/>
      <c r="BA325" s="29"/>
      <c r="BB325" s="29"/>
      <c r="BC325" s="29"/>
      <c r="BD325" s="29"/>
      <c r="BE325" s="29"/>
      <c r="BG325" s="29"/>
      <c r="BH325" s="29"/>
      <c r="BI325" s="29"/>
      <c r="BJ325" s="29"/>
      <c r="BK325" s="29"/>
      <c r="BL325" s="29"/>
      <c r="BM325" s="29"/>
      <c r="BN325" s="29"/>
      <c r="BO325" s="29"/>
      <c r="BP325" s="29"/>
      <c r="BQ325" s="29"/>
      <c r="BR325" s="29"/>
      <c r="BS325" s="29"/>
      <c r="BT325" s="29"/>
      <c r="BU325" s="29"/>
      <c r="BV325" s="29"/>
      <c r="BW325" s="29"/>
      <c r="BX325" s="29"/>
      <c r="BY325" s="29"/>
      <c r="BZ325" s="29"/>
      <c r="CA325" s="29"/>
      <c r="CB325" s="29"/>
      <c r="CC325" s="29"/>
      <c r="CD325" s="29"/>
      <c r="CE325" s="29"/>
      <c r="CF325" s="29"/>
      <c r="CG325" s="29"/>
      <c r="CH325" s="29"/>
      <c r="CI325" s="29"/>
      <c r="CJ325" s="29"/>
      <c r="CK325" s="29"/>
      <c r="CL325" s="29"/>
      <c r="CM325" s="29"/>
      <c r="CN325" s="29"/>
      <c r="CO325" s="29"/>
      <c r="CP325" s="29"/>
      <c r="CQ325" s="29"/>
      <c r="CR325" s="29"/>
      <c r="CS325" s="29"/>
      <c r="CT325" s="29"/>
      <c r="CU325" s="29"/>
      <c r="CV325" s="29"/>
      <c r="CW325" s="29"/>
      <c r="CX325" s="29"/>
      <c r="CY325" s="29"/>
      <c r="CZ325" s="29"/>
      <c r="DA325" s="29"/>
      <c r="DB325" s="29"/>
      <c r="DC325" s="29"/>
      <c r="DD325" s="29"/>
      <c r="DE325" s="29"/>
      <c r="DF325" s="29"/>
      <c r="DG325" s="29"/>
      <c r="DH325" s="29"/>
      <c r="DI325" s="29"/>
    </row>
    <row r="326" spans="1:113" x14ac:dyDescent="0.25">
      <c r="A326" s="58"/>
      <c r="B326" s="58"/>
      <c r="C326" s="58"/>
      <c r="D326" s="58"/>
      <c r="E326" s="59"/>
      <c r="F326" s="63"/>
      <c r="G326" s="58"/>
      <c r="H326" s="58"/>
      <c r="I326" s="58"/>
      <c r="J326" s="58"/>
      <c r="K326" s="58"/>
      <c r="L326" s="60"/>
      <c r="M326" s="60"/>
      <c r="N326" s="58"/>
      <c r="O326" s="58"/>
      <c r="P326" s="59"/>
      <c r="Q326" s="59"/>
      <c r="R326" s="59"/>
      <c r="S326" s="59"/>
      <c r="T326" s="59"/>
      <c r="U326" s="59"/>
      <c r="V326" s="59"/>
      <c r="W326" s="59"/>
      <c r="X326" s="61"/>
      <c r="Y326" s="59"/>
      <c r="Z326" s="59"/>
      <c r="AA326" s="59"/>
      <c r="AB326" s="59"/>
      <c r="AC326" s="59"/>
      <c r="AG326" s="29"/>
      <c r="AH326" s="29"/>
      <c r="AI326" s="29"/>
      <c r="AN326" s="31"/>
      <c r="AO326" s="31"/>
      <c r="AP326" s="29"/>
      <c r="AQ326" s="29"/>
      <c r="AR326" s="29"/>
      <c r="AS326" s="29"/>
      <c r="AT326" s="29"/>
      <c r="AU326" s="29"/>
      <c r="AV326" s="29"/>
      <c r="AW326" s="29"/>
      <c r="AX326" s="29"/>
      <c r="AY326" s="29"/>
      <c r="AZ326" s="29"/>
      <c r="BA326" s="29"/>
      <c r="BB326" s="29"/>
      <c r="BC326" s="29"/>
      <c r="BD326" s="29"/>
      <c r="BE326" s="29"/>
      <c r="BG326" s="29"/>
      <c r="BH326" s="29"/>
      <c r="BI326" s="29"/>
      <c r="BJ326" s="29"/>
      <c r="BK326" s="29"/>
      <c r="BL326" s="29"/>
      <c r="BM326" s="29"/>
      <c r="BN326" s="29"/>
      <c r="BO326" s="29"/>
      <c r="BP326" s="29"/>
      <c r="BQ326" s="29"/>
      <c r="BR326" s="29"/>
      <c r="BS326" s="29"/>
      <c r="BT326" s="29"/>
      <c r="BU326" s="29"/>
      <c r="BV326" s="29"/>
      <c r="BW326" s="29"/>
      <c r="BX326" s="29"/>
      <c r="BY326" s="29"/>
      <c r="BZ326" s="29"/>
      <c r="CA326" s="29"/>
      <c r="CB326" s="29"/>
      <c r="CC326" s="29"/>
      <c r="CD326" s="29"/>
      <c r="CE326" s="29"/>
      <c r="CF326" s="29"/>
      <c r="CG326" s="29"/>
      <c r="CH326" s="29"/>
      <c r="CI326" s="29"/>
      <c r="CJ326" s="29"/>
      <c r="CK326" s="29"/>
      <c r="CL326" s="29"/>
      <c r="CM326" s="29"/>
      <c r="CN326" s="29"/>
      <c r="CO326" s="29"/>
      <c r="CP326" s="29"/>
      <c r="CQ326" s="29"/>
      <c r="CR326" s="29"/>
      <c r="CS326" s="29"/>
      <c r="CT326" s="29"/>
      <c r="CU326" s="29"/>
      <c r="CV326" s="29"/>
      <c r="CW326" s="29"/>
      <c r="CX326" s="29"/>
      <c r="CY326" s="29"/>
      <c r="CZ326" s="29"/>
      <c r="DA326" s="29"/>
      <c r="DB326" s="29"/>
      <c r="DC326" s="29"/>
      <c r="DD326" s="29"/>
      <c r="DE326" s="29"/>
      <c r="DF326" s="29"/>
      <c r="DG326" s="29"/>
      <c r="DH326" s="29"/>
      <c r="DI326" s="29"/>
    </row>
    <row r="327" spans="1:113" x14ac:dyDescent="0.25">
      <c r="A327" s="58"/>
      <c r="B327" s="58"/>
      <c r="C327" s="58"/>
      <c r="D327" s="58"/>
      <c r="E327" s="59"/>
      <c r="F327" s="59"/>
      <c r="G327" s="58"/>
      <c r="H327" s="58"/>
      <c r="I327" s="58"/>
      <c r="J327" s="58"/>
      <c r="K327" s="58"/>
      <c r="L327" s="60"/>
      <c r="M327" s="60"/>
      <c r="N327" s="58"/>
      <c r="O327" s="58"/>
      <c r="P327" s="59"/>
      <c r="Q327" s="59"/>
      <c r="R327" s="59"/>
      <c r="S327" s="59"/>
      <c r="T327" s="59"/>
      <c r="U327" s="59"/>
      <c r="V327" s="59"/>
      <c r="W327" s="59"/>
      <c r="X327" s="61"/>
      <c r="Y327" s="59"/>
      <c r="Z327" s="59"/>
      <c r="AA327" s="59"/>
      <c r="AB327" s="59"/>
      <c r="AC327" s="59"/>
      <c r="AG327" s="29"/>
      <c r="AH327" s="29"/>
      <c r="AI327" s="29"/>
      <c r="AN327" s="31"/>
      <c r="AO327" s="31"/>
      <c r="AP327" s="29"/>
      <c r="AQ327" s="29"/>
      <c r="AR327" s="29"/>
      <c r="AS327" s="29"/>
      <c r="AT327" s="29"/>
      <c r="AU327" s="29"/>
      <c r="AV327" s="29"/>
      <c r="AW327" s="29"/>
      <c r="AX327" s="29"/>
      <c r="AY327" s="29"/>
      <c r="AZ327" s="29"/>
      <c r="BA327" s="29"/>
      <c r="BB327" s="29"/>
      <c r="BC327" s="29"/>
      <c r="BD327" s="29"/>
      <c r="BE327" s="29"/>
      <c r="BG327" s="29"/>
      <c r="BH327" s="29"/>
      <c r="BI327" s="29"/>
      <c r="BJ327" s="29"/>
      <c r="BK327" s="29"/>
      <c r="BL327" s="29"/>
      <c r="BM327" s="29"/>
      <c r="BN327" s="29"/>
      <c r="BO327" s="29"/>
      <c r="BP327" s="29"/>
      <c r="BQ327" s="29"/>
      <c r="BR327" s="29"/>
      <c r="BS327" s="29"/>
      <c r="BT327" s="29"/>
      <c r="BU327" s="29"/>
      <c r="BV327" s="29"/>
      <c r="BW327" s="29"/>
      <c r="BX327" s="29"/>
      <c r="BY327" s="29"/>
      <c r="BZ327" s="29"/>
      <c r="CA327" s="29"/>
      <c r="CB327" s="29"/>
      <c r="CC327" s="29"/>
      <c r="CD327" s="29"/>
      <c r="CE327" s="29"/>
      <c r="CF327" s="29"/>
      <c r="CG327" s="29"/>
      <c r="CH327" s="29"/>
      <c r="CI327" s="29"/>
      <c r="CJ327" s="29"/>
      <c r="CK327" s="29"/>
      <c r="CL327" s="29"/>
      <c r="CM327" s="29"/>
      <c r="CN327" s="29"/>
      <c r="CO327" s="29"/>
      <c r="CP327" s="29"/>
      <c r="CQ327" s="29"/>
      <c r="CR327" s="29"/>
      <c r="CS327" s="29"/>
      <c r="CT327" s="29"/>
      <c r="CU327" s="29"/>
      <c r="CV327" s="29"/>
      <c r="CW327" s="29"/>
      <c r="CX327" s="29"/>
      <c r="CY327" s="29"/>
      <c r="CZ327" s="29"/>
      <c r="DA327" s="29"/>
      <c r="DB327" s="29"/>
      <c r="DC327" s="29"/>
      <c r="DD327" s="29"/>
      <c r="DE327" s="29"/>
      <c r="DF327" s="29"/>
      <c r="DG327" s="29"/>
      <c r="DH327" s="29"/>
      <c r="DI327" s="29"/>
    </row>
    <row r="328" spans="1:113" x14ac:dyDescent="0.25">
      <c r="A328" s="58"/>
      <c r="B328" s="58"/>
      <c r="C328" s="58"/>
      <c r="D328" s="58"/>
      <c r="E328" s="59"/>
      <c r="F328" s="59"/>
      <c r="G328" s="58"/>
      <c r="H328" s="58"/>
      <c r="I328" s="58"/>
      <c r="J328" s="58"/>
      <c r="K328" s="58"/>
      <c r="L328" s="60"/>
      <c r="M328" s="60"/>
      <c r="N328" s="58"/>
      <c r="O328" s="58"/>
      <c r="P328" s="59"/>
      <c r="Q328" s="59"/>
      <c r="R328" s="59"/>
      <c r="S328" s="59"/>
      <c r="T328" s="59"/>
      <c r="U328" s="59"/>
      <c r="V328" s="59"/>
      <c r="W328" s="59"/>
      <c r="X328" s="61"/>
      <c r="Y328" s="59"/>
      <c r="Z328" s="59"/>
      <c r="AA328" s="59"/>
      <c r="AB328" s="59"/>
      <c r="AC328" s="59"/>
      <c r="AG328" s="29"/>
      <c r="AH328" s="29"/>
      <c r="AI328" s="29"/>
      <c r="AN328" s="31"/>
      <c r="AO328" s="31"/>
      <c r="AP328" s="29"/>
      <c r="AQ328" s="29"/>
      <c r="AR328" s="29"/>
      <c r="AS328" s="29"/>
      <c r="AT328" s="29"/>
      <c r="AU328" s="29"/>
      <c r="AV328" s="29"/>
      <c r="AW328" s="29"/>
      <c r="AX328" s="29"/>
      <c r="AY328" s="29"/>
      <c r="AZ328" s="29"/>
      <c r="BA328" s="29"/>
      <c r="BB328" s="29"/>
      <c r="BC328" s="29"/>
      <c r="BD328" s="29"/>
      <c r="BE328" s="29"/>
      <c r="BG328" s="29"/>
      <c r="BH328" s="29"/>
      <c r="BI328" s="29"/>
      <c r="BJ328" s="29"/>
      <c r="BK328" s="29"/>
      <c r="BL328" s="29"/>
      <c r="BM328" s="29"/>
      <c r="BN328" s="29"/>
      <c r="BO328" s="29"/>
      <c r="BP328" s="29"/>
      <c r="BQ328" s="29"/>
      <c r="BR328" s="29"/>
      <c r="BS328" s="29"/>
      <c r="BT328" s="29"/>
      <c r="BU328" s="29"/>
      <c r="BV328" s="29"/>
      <c r="BW328" s="29"/>
      <c r="BX328" s="29"/>
      <c r="BY328" s="29"/>
      <c r="BZ328" s="29"/>
      <c r="CA328" s="29"/>
      <c r="CB328" s="29"/>
      <c r="CC328" s="29"/>
      <c r="CD328" s="29"/>
      <c r="CE328" s="29"/>
      <c r="CF328" s="29"/>
      <c r="CG328" s="29"/>
      <c r="CH328" s="29"/>
      <c r="CI328" s="29"/>
      <c r="CJ328" s="29"/>
      <c r="CK328" s="29"/>
      <c r="CL328" s="29"/>
      <c r="CM328" s="29"/>
      <c r="CN328" s="29"/>
      <c r="CO328" s="29"/>
      <c r="CP328" s="29"/>
      <c r="CQ328" s="29"/>
      <c r="CR328" s="29"/>
      <c r="CS328" s="29"/>
      <c r="CT328" s="29"/>
      <c r="CU328" s="29"/>
      <c r="CV328" s="29"/>
      <c r="CW328" s="29"/>
      <c r="CX328" s="29"/>
      <c r="CY328" s="29"/>
      <c r="CZ328" s="29"/>
      <c r="DA328" s="29"/>
      <c r="DB328" s="29"/>
      <c r="DC328" s="29"/>
      <c r="DD328" s="29"/>
      <c r="DE328" s="29"/>
      <c r="DF328" s="29"/>
      <c r="DG328" s="29"/>
      <c r="DH328" s="29"/>
      <c r="DI328" s="29"/>
    </row>
    <row r="329" spans="1:113" x14ac:dyDescent="0.25">
      <c r="A329" s="58"/>
      <c r="B329" s="58"/>
      <c r="C329" s="58"/>
      <c r="D329" s="58"/>
      <c r="E329" s="59"/>
      <c r="F329" s="59"/>
      <c r="G329" s="58"/>
      <c r="H329" s="58"/>
      <c r="I329" s="58"/>
      <c r="J329" s="58"/>
      <c r="K329" s="58"/>
      <c r="L329" s="60"/>
      <c r="M329" s="60"/>
      <c r="N329" s="58"/>
      <c r="O329" s="58"/>
      <c r="P329" s="59"/>
      <c r="Q329" s="59"/>
      <c r="R329" s="59"/>
      <c r="S329" s="59"/>
      <c r="T329" s="59"/>
      <c r="U329" s="59"/>
      <c r="V329" s="59"/>
      <c r="W329" s="59"/>
      <c r="X329" s="61"/>
      <c r="Y329" s="59"/>
      <c r="Z329" s="59"/>
      <c r="AA329" s="59"/>
      <c r="AB329" s="59"/>
      <c r="AC329" s="59"/>
      <c r="AG329" s="29"/>
      <c r="AH329" s="29"/>
      <c r="AI329" s="29"/>
      <c r="AN329" s="31"/>
      <c r="AO329" s="31"/>
      <c r="AP329" s="29"/>
      <c r="AQ329" s="29"/>
      <c r="AR329" s="29"/>
      <c r="AS329" s="29"/>
      <c r="AT329" s="29"/>
      <c r="AU329" s="29"/>
      <c r="AV329" s="29"/>
      <c r="AW329" s="29"/>
      <c r="AX329" s="29"/>
      <c r="AY329" s="29"/>
      <c r="AZ329" s="29"/>
      <c r="BA329" s="29"/>
      <c r="BB329" s="29"/>
      <c r="BC329" s="29"/>
      <c r="BD329" s="29"/>
      <c r="BE329" s="29"/>
      <c r="BG329" s="29"/>
      <c r="BH329" s="29"/>
      <c r="BI329" s="29"/>
      <c r="BJ329" s="29"/>
      <c r="BK329" s="29"/>
      <c r="BL329" s="29"/>
      <c r="BM329" s="29"/>
      <c r="BN329" s="29"/>
      <c r="BO329" s="29"/>
      <c r="BP329" s="29"/>
      <c r="BQ329" s="29"/>
      <c r="BR329" s="29"/>
      <c r="BS329" s="29"/>
      <c r="BT329" s="29"/>
      <c r="BU329" s="29"/>
      <c r="BV329" s="29"/>
      <c r="BW329" s="29"/>
      <c r="BX329" s="29"/>
      <c r="BY329" s="29"/>
      <c r="BZ329" s="29"/>
      <c r="CA329" s="29"/>
      <c r="CB329" s="29"/>
      <c r="CC329" s="29"/>
      <c r="CD329" s="29"/>
      <c r="CE329" s="29"/>
      <c r="CF329" s="29"/>
      <c r="CG329" s="29"/>
      <c r="CH329" s="29"/>
      <c r="CI329" s="29"/>
      <c r="CJ329" s="29"/>
      <c r="CK329" s="29"/>
      <c r="CL329" s="29"/>
      <c r="CM329" s="29"/>
      <c r="CN329" s="29"/>
      <c r="CO329" s="29"/>
      <c r="CP329" s="29"/>
      <c r="CQ329" s="29"/>
      <c r="CR329" s="29"/>
      <c r="CS329" s="29"/>
      <c r="CT329" s="29"/>
      <c r="CU329" s="29"/>
      <c r="CV329" s="29"/>
      <c r="CW329" s="29"/>
      <c r="CX329" s="29"/>
      <c r="CY329" s="29"/>
      <c r="CZ329" s="29"/>
      <c r="DA329" s="29"/>
      <c r="DB329" s="29"/>
      <c r="DC329" s="29"/>
      <c r="DD329" s="29"/>
      <c r="DE329" s="29"/>
      <c r="DF329" s="29"/>
      <c r="DG329" s="29"/>
      <c r="DH329" s="29"/>
      <c r="DI329" s="29"/>
    </row>
    <row r="330" spans="1:113" x14ac:dyDescent="0.25">
      <c r="A330" s="58"/>
      <c r="B330" s="58"/>
      <c r="C330" s="58"/>
      <c r="D330" s="58"/>
      <c r="E330" s="59"/>
      <c r="F330" s="59"/>
      <c r="G330" s="58"/>
      <c r="H330" s="58"/>
      <c r="I330" s="58"/>
      <c r="J330" s="58"/>
      <c r="K330" s="58"/>
      <c r="L330" s="60"/>
      <c r="M330" s="60"/>
      <c r="N330" s="58"/>
      <c r="O330" s="58"/>
      <c r="P330" s="59"/>
      <c r="Q330" s="59"/>
      <c r="R330" s="59"/>
      <c r="S330" s="59"/>
      <c r="T330" s="59"/>
      <c r="U330" s="59"/>
      <c r="V330" s="59"/>
      <c r="W330" s="59"/>
      <c r="X330" s="61"/>
      <c r="Y330" s="59"/>
      <c r="Z330" s="59"/>
      <c r="AA330" s="59"/>
      <c r="AB330" s="59"/>
      <c r="AC330" s="59"/>
      <c r="AG330" s="29"/>
      <c r="AH330" s="29"/>
      <c r="AI330" s="29"/>
      <c r="AN330" s="31"/>
      <c r="AO330" s="31"/>
      <c r="AP330" s="29"/>
      <c r="AQ330" s="29"/>
      <c r="AR330" s="29"/>
      <c r="AS330" s="29"/>
      <c r="AT330" s="29"/>
      <c r="AU330" s="29"/>
      <c r="AV330" s="29"/>
      <c r="AW330" s="29"/>
      <c r="AX330" s="29"/>
      <c r="AY330" s="29"/>
      <c r="AZ330" s="29"/>
      <c r="BA330" s="29"/>
      <c r="BB330" s="29"/>
      <c r="BC330" s="29"/>
      <c r="BD330" s="29"/>
      <c r="BE330" s="29"/>
      <c r="BG330" s="29"/>
      <c r="BH330" s="29"/>
      <c r="BI330" s="29"/>
      <c r="BJ330" s="29"/>
      <c r="BK330" s="29"/>
      <c r="BL330" s="29"/>
      <c r="BM330" s="29"/>
      <c r="BN330" s="29"/>
      <c r="BO330" s="29"/>
      <c r="BP330" s="29"/>
      <c r="BQ330" s="29"/>
      <c r="BR330" s="29"/>
      <c r="BS330" s="29"/>
      <c r="BT330" s="29"/>
      <c r="BU330" s="29"/>
      <c r="BV330" s="29"/>
      <c r="BW330" s="29"/>
      <c r="BX330" s="29"/>
      <c r="BY330" s="29"/>
      <c r="BZ330" s="29"/>
      <c r="CA330" s="29"/>
      <c r="CB330" s="29"/>
      <c r="CC330" s="29"/>
      <c r="CD330" s="29"/>
      <c r="CE330" s="29"/>
      <c r="CF330" s="29"/>
      <c r="CG330" s="29"/>
      <c r="CH330" s="29"/>
      <c r="CI330" s="29"/>
      <c r="CJ330" s="29"/>
      <c r="CK330" s="29"/>
      <c r="CL330" s="29"/>
      <c r="CM330" s="29"/>
      <c r="CN330" s="29"/>
      <c r="CO330" s="29"/>
      <c r="CP330" s="29"/>
      <c r="CQ330" s="29"/>
      <c r="CR330" s="29"/>
      <c r="CS330" s="29"/>
      <c r="CT330" s="29"/>
      <c r="CU330" s="29"/>
      <c r="CV330" s="29"/>
      <c r="CW330" s="29"/>
      <c r="CX330" s="29"/>
      <c r="CY330" s="29"/>
      <c r="CZ330" s="29"/>
      <c r="DA330" s="29"/>
      <c r="DB330" s="29"/>
      <c r="DC330" s="29"/>
      <c r="DD330" s="29"/>
      <c r="DE330" s="29"/>
      <c r="DF330" s="29"/>
      <c r="DG330" s="29"/>
      <c r="DH330" s="29"/>
      <c r="DI330" s="29"/>
    </row>
    <row r="331" spans="1:113" x14ac:dyDescent="0.25">
      <c r="A331" s="58"/>
      <c r="B331" s="58"/>
      <c r="C331" s="58"/>
      <c r="D331" s="58"/>
      <c r="E331" s="59"/>
      <c r="F331" s="59"/>
      <c r="G331" s="58"/>
      <c r="H331" s="58"/>
      <c r="I331" s="58"/>
      <c r="J331" s="58"/>
      <c r="K331" s="58"/>
      <c r="L331" s="60"/>
      <c r="M331" s="60"/>
      <c r="N331" s="58"/>
      <c r="O331" s="58"/>
      <c r="P331" s="59"/>
      <c r="Q331" s="59"/>
      <c r="R331" s="59"/>
      <c r="S331" s="59"/>
      <c r="T331" s="59"/>
      <c r="U331" s="59"/>
      <c r="V331" s="59"/>
      <c r="W331" s="59"/>
      <c r="X331" s="61"/>
      <c r="Y331" s="59"/>
      <c r="Z331" s="59"/>
      <c r="AA331" s="59"/>
      <c r="AB331" s="59"/>
      <c r="AC331" s="59"/>
      <c r="AG331" s="29"/>
      <c r="AH331" s="29"/>
      <c r="AI331" s="29"/>
      <c r="AN331" s="31"/>
      <c r="AO331" s="31"/>
      <c r="AP331" s="29"/>
      <c r="AQ331" s="29"/>
      <c r="AR331" s="29"/>
      <c r="AS331" s="29"/>
      <c r="AT331" s="29"/>
      <c r="AU331" s="29"/>
      <c r="AV331" s="29"/>
      <c r="AW331" s="29"/>
      <c r="AX331" s="29"/>
      <c r="AY331" s="29"/>
      <c r="AZ331" s="29"/>
      <c r="BA331" s="29"/>
      <c r="BB331" s="29"/>
      <c r="BC331" s="29"/>
      <c r="BD331" s="29"/>
      <c r="BE331" s="29"/>
      <c r="BG331" s="29"/>
      <c r="BH331" s="29"/>
      <c r="BI331" s="29"/>
      <c r="BJ331" s="29"/>
      <c r="BK331" s="29"/>
      <c r="BL331" s="29"/>
      <c r="BM331" s="29"/>
      <c r="BN331" s="29"/>
      <c r="BO331" s="29"/>
      <c r="BP331" s="29"/>
      <c r="BQ331" s="29"/>
      <c r="BR331" s="29"/>
      <c r="BS331" s="29"/>
      <c r="BT331" s="29"/>
      <c r="BU331" s="29"/>
      <c r="BV331" s="29"/>
      <c r="BW331" s="29"/>
      <c r="BX331" s="29"/>
      <c r="BY331" s="29"/>
      <c r="BZ331" s="29"/>
      <c r="CA331" s="29"/>
      <c r="CB331" s="29"/>
      <c r="CC331" s="29"/>
      <c r="CD331" s="29"/>
      <c r="CE331" s="29"/>
      <c r="CF331" s="29"/>
      <c r="CG331" s="29"/>
      <c r="CH331" s="29"/>
      <c r="CI331" s="29"/>
      <c r="CJ331" s="29"/>
      <c r="CK331" s="29"/>
      <c r="CL331" s="29"/>
      <c r="CM331" s="29"/>
      <c r="CN331" s="29"/>
      <c r="CO331" s="29"/>
      <c r="CP331" s="29"/>
      <c r="CQ331" s="29"/>
      <c r="CR331" s="29"/>
      <c r="CS331" s="29"/>
      <c r="CT331" s="29"/>
      <c r="CU331" s="29"/>
      <c r="CV331" s="29"/>
      <c r="CW331" s="29"/>
      <c r="CX331" s="29"/>
      <c r="CY331" s="29"/>
      <c r="CZ331" s="29"/>
      <c r="DA331" s="29"/>
      <c r="DB331" s="29"/>
      <c r="DC331" s="29"/>
      <c r="DD331" s="29"/>
      <c r="DE331" s="29"/>
      <c r="DF331" s="29"/>
      <c r="DG331" s="29"/>
      <c r="DH331" s="29"/>
      <c r="DI331" s="29"/>
    </row>
    <row r="332" spans="1:113" x14ac:dyDescent="0.25">
      <c r="A332" s="58"/>
      <c r="B332" s="58"/>
      <c r="C332" s="58"/>
      <c r="D332" s="58"/>
      <c r="E332" s="59"/>
      <c r="F332" s="59"/>
      <c r="G332" s="58"/>
      <c r="H332" s="58"/>
      <c r="I332" s="58"/>
      <c r="J332" s="58"/>
      <c r="K332" s="58"/>
      <c r="L332" s="60"/>
      <c r="M332" s="60"/>
      <c r="N332" s="58"/>
      <c r="O332" s="58"/>
      <c r="P332" s="59"/>
      <c r="Q332" s="59"/>
      <c r="R332" s="59"/>
      <c r="S332" s="59"/>
      <c r="T332" s="59"/>
      <c r="U332" s="59"/>
      <c r="V332" s="59"/>
      <c r="W332" s="59"/>
      <c r="X332" s="61"/>
      <c r="Y332" s="59"/>
      <c r="Z332" s="59"/>
      <c r="AA332" s="59"/>
      <c r="AB332" s="59"/>
      <c r="AC332" s="59"/>
      <c r="AG332" s="29"/>
      <c r="AH332" s="29"/>
      <c r="AI332" s="29"/>
      <c r="AN332" s="31"/>
      <c r="AO332" s="31"/>
      <c r="AP332" s="29"/>
      <c r="AQ332" s="29"/>
      <c r="AR332" s="29"/>
      <c r="AS332" s="29"/>
      <c r="AT332" s="29"/>
      <c r="AU332" s="29"/>
      <c r="AV332" s="29"/>
      <c r="AW332" s="29"/>
      <c r="AX332" s="29"/>
      <c r="AY332" s="29"/>
      <c r="AZ332" s="29"/>
      <c r="BA332" s="29"/>
      <c r="BB332" s="29"/>
      <c r="BC332" s="29"/>
      <c r="BD332" s="29"/>
      <c r="BE332" s="29"/>
      <c r="BG332" s="29"/>
      <c r="BH332" s="29"/>
      <c r="BI332" s="29"/>
      <c r="BJ332" s="29"/>
      <c r="BK332" s="29"/>
      <c r="BL332" s="29"/>
      <c r="BM332" s="29"/>
      <c r="BN332" s="29"/>
      <c r="BO332" s="29"/>
      <c r="BP332" s="29"/>
      <c r="BQ332" s="29"/>
      <c r="BR332" s="29"/>
      <c r="BS332" s="29"/>
      <c r="BT332" s="29"/>
      <c r="BU332" s="29"/>
      <c r="BV332" s="29"/>
      <c r="BW332" s="29"/>
      <c r="BX332" s="29"/>
      <c r="BY332" s="29"/>
      <c r="BZ332" s="29"/>
      <c r="CA332" s="29"/>
      <c r="CB332" s="29"/>
      <c r="CC332" s="29"/>
      <c r="CD332" s="29"/>
      <c r="CE332" s="29"/>
      <c r="CF332" s="29"/>
      <c r="CG332" s="29"/>
      <c r="CH332" s="29"/>
      <c r="CI332" s="29"/>
      <c r="CJ332" s="29"/>
      <c r="CK332" s="29"/>
      <c r="CL332" s="29"/>
      <c r="CM332" s="29"/>
      <c r="CN332" s="29"/>
      <c r="CO332" s="29"/>
      <c r="CP332" s="29"/>
      <c r="CQ332" s="29"/>
      <c r="CR332" s="29"/>
      <c r="CS332" s="29"/>
      <c r="CT332" s="29"/>
      <c r="CU332" s="29"/>
      <c r="CV332" s="29"/>
      <c r="CW332" s="29"/>
      <c r="CX332" s="29"/>
      <c r="CY332" s="29"/>
      <c r="CZ332" s="29"/>
      <c r="DA332" s="29"/>
      <c r="DB332" s="29"/>
      <c r="DC332" s="29"/>
      <c r="DD332" s="29"/>
      <c r="DE332" s="29"/>
      <c r="DF332" s="29"/>
      <c r="DG332" s="29"/>
      <c r="DH332" s="29"/>
      <c r="DI332" s="29"/>
    </row>
    <row r="333" spans="1:113" x14ac:dyDescent="0.25">
      <c r="A333" s="58"/>
      <c r="B333" s="58"/>
      <c r="C333" s="58"/>
      <c r="D333" s="58"/>
      <c r="E333" s="59"/>
      <c r="F333" s="59"/>
      <c r="G333" s="58"/>
      <c r="H333" s="58"/>
      <c r="I333" s="58"/>
      <c r="J333" s="58"/>
      <c r="K333" s="58"/>
      <c r="L333" s="60"/>
      <c r="M333" s="60"/>
      <c r="N333" s="58"/>
      <c r="O333" s="58"/>
      <c r="P333" s="59"/>
      <c r="Q333" s="59"/>
      <c r="R333" s="59"/>
      <c r="S333" s="59"/>
      <c r="T333" s="59"/>
      <c r="U333" s="59"/>
      <c r="V333" s="59"/>
      <c r="W333" s="59"/>
      <c r="X333" s="61"/>
      <c r="Y333" s="59"/>
      <c r="Z333" s="59"/>
      <c r="AA333" s="59"/>
      <c r="AB333" s="59"/>
      <c r="AC333" s="59"/>
      <c r="AG333" s="29"/>
      <c r="AH333" s="29"/>
      <c r="AI333" s="29"/>
      <c r="AN333" s="31"/>
      <c r="AO333" s="31"/>
      <c r="AP333" s="29"/>
      <c r="AQ333" s="29"/>
      <c r="AR333" s="29"/>
      <c r="AS333" s="29"/>
      <c r="AT333" s="29"/>
      <c r="AU333" s="29"/>
      <c r="AV333" s="29"/>
      <c r="AW333" s="29"/>
      <c r="AX333" s="29"/>
      <c r="AY333" s="29"/>
      <c r="AZ333" s="29"/>
      <c r="BA333" s="29"/>
      <c r="BB333" s="29"/>
      <c r="BC333" s="29"/>
      <c r="BD333" s="29"/>
      <c r="BE333" s="29"/>
      <c r="BG333" s="29"/>
      <c r="BH333" s="29"/>
      <c r="BI333" s="29"/>
      <c r="BJ333" s="29"/>
      <c r="BK333" s="29"/>
      <c r="BL333" s="29"/>
      <c r="BM333" s="29"/>
      <c r="BN333" s="29"/>
      <c r="BO333" s="29"/>
      <c r="BP333" s="29"/>
      <c r="BQ333" s="29"/>
      <c r="BR333" s="29"/>
      <c r="BS333" s="29"/>
      <c r="BT333" s="29"/>
      <c r="BU333" s="29"/>
      <c r="BV333" s="29"/>
      <c r="BW333" s="29"/>
      <c r="BX333" s="29"/>
      <c r="BY333" s="29"/>
      <c r="BZ333" s="29"/>
      <c r="CA333" s="29"/>
      <c r="CB333" s="29"/>
      <c r="CC333" s="29"/>
      <c r="CD333" s="29"/>
      <c r="CE333" s="29"/>
      <c r="CF333" s="29"/>
      <c r="CG333" s="29"/>
      <c r="CH333" s="29"/>
      <c r="CI333" s="29"/>
      <c r="CJ333" s="29"/>
      <c r="CK333" s="29"/>
      <c r="CL333" s="29"/>
      <c r="CM333" s="29"/>
      <c r="CN333" s="29"/>
      <c r="CO333" s="29"/>
      <c r="CP333" s="29"/>
      <c r="CQ333" s="29"/>
      <c r="CR333" s="29"/>
      <c r="CS333" s="29"/>
      <c r="CT333" s="29"/>
      <c r="CU333" s="29"/>
      <c r="CV333" s="29"/>
      <c r="CW333" s="29"/>
      <c r="CX333" s="29"/>
      <c r="CY333" s="29"/>
      <c r="CZ333" s="29"/>
      <c r="DA333" s="29"/>
      <c r="DB333" s="29"/>
      <c r="DC333" s="29"/>
      <c r="DD333" s="29"/>
      <c r="DE333" s="29"/>
      <c r="DF333" s="29"/>
      <c r="DG333" s="29"/>
      <c r="DH333" s="29"/>
      <c r="DI333" s="29"/>
    </row>
    <row r="334" spans="1:113" x14ac:dyDescent="0.25">
      <c r="A334" s="58"/>
      <c r="B334" s="58"/>
      <c r="C334" s="58"/>
      <c r="D334" s="58"/>
      <c r="E334" s="59"/>
      <c r="F334" s="59"/>
      <c r="G334" s="58"/>
      <c r="H334" s="58"/>
      <c r="I334" s="58"/>
      <c r="J334" s="58"/>
      <c r="K334" s="58"/>
      <c r="L334" s="60"/>
      <c r="M334" s="60"/>
      <c r="N334" s="58"/>
      <c r="O334" s="58"/>
      <c r="P334" s="59"/>
      <c r="Q334" s="59"/>
      <c r="R334" s="59"/>
      <c r="S334" s="59"/>
      <c r="T334" s="59"/>
      <c r="U334" s="59"/>
      <c r="V334" s="59"/>
      <c r="W334" s="59"/>
      <c r="X334" s="61"/>
      <c r="Y334" s="59"/>
      <c r="Z334" s="59"/>
      <c r="AA334" s="59"/>
      <c r="AB334" s="59"/>
      <c r="AC334" s="59"/>
      <c r="AG334" s="29"/>
      <c r="AH334" s="29"/>
      <c r="AI334" s="29"/>
      <c r="AN334" s="31"/>
      <c r="AO334" s="31"/>
      <c r="AP334" s="29"/>
      <c r="AQ334" s="29"/>
      <c r="AR334" s="29"/>
      <c r="AS334" s="29"/>
      <c r="AT334" s="29"/>
      <c r="AU334" s="29"/>
      <c r="AV334" s="29"/>
      <c r="AW334" s="29"/>
      <c r="AX334" s="29"/>
      <c r="AY334" s="29"/>
      <c r="AZ334" s="29"/>
      <c r="BA334" s="29"/>
      <c r="BB334" s="29"/>
      <c r="BC334" s="29"/>
      <c r="BD334" s="29"/>
      <c r="BE334" s="29"/>
      <c r="BG334" s="29"/>
      <c r="BH334" s="29"/>
      <c r="BI334" s="29"/>
      <c r="BJ334" s="29"/>
      <c r="BK334" s="29"/>
      <c r="BL334" s="29"/>
      <c r="BM334" s="29"/>
      <c r="BN334" s="29"/>
      <c r="BO334" s="29"/>
      <c r="BP334" s="29"/>
      <c r="BQ334" s="29"/>
      <c r="BR334" s="29"/>
      <c r="BS334" s="29"/>
      <c r="BT334" s="29"/>
      <c r="BU334" s="29"/>
      <c r="BV334" s="29"/>
      <c r="BW334" s="29"/>
      <c r="BX334" s="29"/>
      <c r="BY334" s="29"/>
      <c r="BZ334" s="29"/>
      <c r="CA334" s="29"/>
      <c r="CB334" s="29"/>
      <c r="CC334" s="29"/>
      <c r="CD334" s="29"/>
      <c r="CE334" s="29"/>
      <c r="CF334" s="29"/>
      <c r="CG334" s="29"/>
      <c r="CH334" s="29"/>
      <c r="CI334" s="29"/>
      <c r="CJ334" s="29"/>
      <c r="CK334" s="29"/>
      <c r="CL334" s="29"/>
      <c r="CM334" s="29"/>
      <c r="CN334" s="29"/>
      <c r="CO334" s="29"/>
      <c r="CP334" s="29"/>
      <c r="CQ334" s="29"/>
      <c r="CR334" s="29"/>
      <c r="CS334" s="29"/>
      <c r="CT334" s="29"/>
      <c r="CU334" s="29"/>
      <c r="CV334" s="29"/>
      <c r="CW334" s="29"/>
      <c r="CX334" s="29"/>
      <c r="CY334" s="29"/>
      <c r="CZ334" s="29"/>
      <c r="DA334" s="29"/>
      <c r="DB334" s="29"/>
      <c r="DC334" s="29"/>
      <c r="DD334" s="29"/>
      <c r="DE334" s="29"/>
      <c r="DF334" s="29"/>
      <c r="DG334" s="29"/>
      <c r="DH334" s="29"/>
      <c r="DI334" s="29"/>
    </row>
    <row r="335" spans="1:113" x14ac:dyDescent="0.25">
      <c r="A335" s="58"/>
      <c r="B335" s="58"/>
      <c r="C335" s="58"/>
      <c r="D335" s="58"/>
      <c r="E335" s="59"/>
      <c r="F335" s="59"/>
      <c r="G335" s="58"/>
      <c r="H335" s="58"/>
      <c r="I335" s="58"/>
      <c r="J335" s="58"/>
      <c r="K335" s="58"/>
      <c r="L335" s="60"/>
      <c r="M335" s="60"/>
      <c r="N335" s="58"/>
      <c r="O335" s="58"/>
      <c r="P335" s="59"/>
      <c r="Q335" s="59"/>
      <c r="R335" s="59"/>
      <c r="S335" s="59"/>
      <c r="T335" s="59"/>
      <c r="U335" s="59"/>
      <c r="V335" s="59"/>
      <c r="W335" s="59"/>
      <c r="X335" s="61"/>
      <c r="Y335" s="59"/>
      <c r="Z335" s="59"/>
      <c r="AA335" s="59"/>
      <c r="AB335" s="59"/>
      <c r="AC335" s="59"/>
      <c r="AG335" s="29"/>
      <c r="AH335" s="29"/>
      <c r="AI335" s="29"/>
      <c r="AN335" s="31"/>
      <c r="AO335" s="31"/>
      <c r="AP335" s="29"/>
      <c r="AQ335" s="29"/>
      <c r="AR335" s="29"/>
      <c r="AS335" s="29"/>
      <c r="AT335" s="29"/>
      <c r="AU335" s="29"/>
      <c r="AV335" s="29"/>
      <c r="AW335" s="29"/>
      <c r="AX335" s="29"/>
      <c r="AY335" s="29"/>
      <c r="AZ335" s="29"/>
      <c r="BA335" s="29"/>
      <c r="BB335" s="29"/>
      <c r="BC335" s="29"/>
      <c r="BD335" s="29"/>
      <c r="BE335" s="29"/>
      <c r="BG335" s="29"/>
      <c r="BH335" s="29"/>
      <c r="BI335" s="29"/>
      <c r="BJ335" s="29"/>
      <c r="BK335" s="29"/>
      <c r="BL335" s="29"/>
      <c r="BM335" s="29"/>
      <c r="BN335" s="29"/>
      <c r="BO335" s="29"/>
      <c r="BP335" s="29"/>
      <c r="BQ335" s="29"/>
      <c r="BR335" s="29"/>
      <c r="BS335" s="29"/>
      <c r="BT335" s="29"/>
      <c r="BU335" s="29"/>
      <c r="BV335" s="29"/>
      <c r="BW335" s="29"/>
      <c r="BX335" s="29"/>
      <c r="BY335" s="29"/>
      <c r="BZ335" s="29"/>
      <c r="CA335" s="29"/>
      <c r="CB335" s="29"/>
      <c r="CC335" s="29"/>
      <c r="CD335" s="29"/>
      <c r="CE335" s="29"/>
      <c r="CF335" s="29"/>
      <c r="CG335" s="29"/>
      <c r="CH335" s="29"/>
      <c r="CI335" s="29"/>
      <c r="CJ335" s="29"/>
      <c r="CK335" s="29"/>
      <c r="CL335" s="29"/>
      <c r="CM335" s="29"/>
      <c r="CN335" s="29"/>
      <c r="CO335" s="29"/>
      <c r="CP335" s="29"/>
      <c r="CQ335" s="29"/>
      <c r="CR335" s="29"/>
      <c r="CS335" s="29"/>
      <c r="CT335" s="29"/>
      <c r="CU335" s="29"/>
      <c r="CV335" s="29"/>
      <c r="CW335" s="29"/>
      <c r="CX335" s="29"/>
      <c r="CY335" s="29"/>
      <c r="CZ335" s="29"/>
      <c r="DA335" s="29"/>
      <c r="DB335" s="29"/>
      <c r="DC335" s="29"/>
      <c r="DD335" s="29"/>
      <c r="DE335" s="29"/>
      <c r="DF335" s="29"/>
      <c r="DG335" s="29"/>
      <c r="DH335" s="29"/>
      <c r="DI335" s="29"/>
    </row>
    <row r="336" spans="1:113" x14ac:dyDescent="0.25">
      <c r="A336" s="58"/>
      <c r="B336" s="58"/>
      <c r="C336" s="58"/>
      <c r="D336" s="58"/>
      <c r="E336" s="59"/>
      <c r="F336" s="59"/>
      <c r="G336" s="58"/>
      <c r="H336" s="58"/>
      <c r="I336" s="58"/>
      <c r="J336" s="58"/>
      <c r="K336" s="58"/>
      <c r="L336" s="60"/>
      <c r="M336" s="60"/>
      <c r="N336" s="58"/>
      <c r="O336" s="58"/>
      <c r="P336" s="59"/>
      <c r="Q336" s="59"/>
      <c r="R336" s="59"/>
      <c r="S336" s="59"/>
      <c r="T336" s="59"/>
      <c r="U336" s="59"/>
      <c r="V336" s="59"/>
      <c r="W336" s="59"/>
      <c r="X336" s="61"/>
      <c r="Y336" s="59"/>
      <c r="Z336" s="59"/>
      <c r="AA336" s="59"/>
      <c r="AB336" s="59"/>
      <c r="AC336" s="59"/>
      <c r="AG336" s="29"/>
      <c r="AH336" s="29"/>
      <c r="AI336" s="29"/>
      <c r="AN336" s="31"/>
      <c r="AO336" s="31"/>
      <c r="AP336" s="29"/>
      <c r="AQ336" s="29"/>
      <c r="AR336" s="29"/>
      <c r="AS336" s="29"/>
      <c r="AT336" s="29"/>
      <c r="AU336" s="29"/>
      <c r="AV336" s="29"/>
      <c r="AW336" s="29"/>
      <c r="AX336" s="29"/>
      <c r="AY336" s="29"/>
      <c r="AZ336" s="29"/>
      <c r="BA336" s="29"/>
      <c r="BB336" s="29"/>
      <c r="BC336" s="29"/>
      <c r="BD336" s="29"/>
      <c r="BE336" s="29"/>
      <c r="BG336" s="29"/>
      <c r="BH336" s="29"/>
      <c r="BI336" s="29"/>
      <c r="BJ336" s="29"/>
      <c r="BK336" s="29"/>
      <c r="BL336" s="29"/>
      <c r="BM336" s="29"/>
      <c r="BN336" s="29"/>
      <c r="BO336" s="29"/>
      <c r="BP336" s="29"/>
      <c r="BQ336" s="29"/>
      <c r="BR336" s="29"/>
      <c r="BS336" s="29"/>
      <c r="BT336" s="29"/>
      <c r="BU336" s="29"/>
      <c r="BV336" s="29"/>
      <c r="BW336" s="29"/>
      <c r="BX336" s="29"/>
      <c r="BY336" s="29"/>
      <c r="BZ336" s="29"/>
      <c r="CA336" s="29"/>
      <c r="CB336" s="29"/>
      <c r="CC336" s="29"/>
      <c r="CD336" s="29"/>
      <c r="CE336" s="29"/>
      <c r="CF336" s="29"/>
      <c r="CG336" s="29"/>
      <c r="CH336" s="29"/>
      <c r="CI336" s="29"/>
      <c r="CJ336" s="29"/>
      <c r="CK336" s="29"/>
      <c r="CL336" s="29"/>
      <c r="CM336" s="29"/>
      <c r="CN336" s="29"/>
      <c r="CO336" s="29"/>
      <c r="CP336" s="29"/>
      <c r="CQ336" s="29"/>
      <c r="CR336" s="29"/>
      <c r="CS336" s="29"/>
      <c r="CT336" s="29"/>
      <c r="CU336" s="29"/>
      <c r="CV336" s="29"/>
      <c r="CW336" s="29"/>
      <c r="CX336" s="29"/>
      <c r="CY336" s="29"/>
      <c r="CZ336" s="29"/>
      <c r="DA336" s="29"/>
      <c r="DB336" s="29"/>
      <c r="DC336" s="29"/>
      <c r="DD336" s="29"/>
      <c r="DE336" s="29"/>
      <c r="DF336" s="29"/>
      <c r="DG336" s="29"/>
      <c r="DH336" s="29"/>
      <c r="DI336" s="29"/>
    </row>
    <row r="337" spans="1:113" x14ac:dyDescent="0.25">
      <c r="A337" s="58"/>
      <c r="B337" s="58"/>
      <c r="C337" s="58"/>
      <c r="D337" s="58"/>
      <c r="E337" s="59"/>
      <c r="F337" s="59"/>
      <c r="G337" s="58"/>
      <c r="H337" s="58"/>
      <c r="I337" s="58"/>
      <c r="J337" s="58"/>
      <c r="K337" s="58"/>
      <c r="L337" s="60"/>
      <c r="M337" s="60"/>
      <c r="N337" s="58"/>
      <c r="O337" s="58"/>
      <c r="P337" s="59"/>
      <c r="Q337" s="59"/>
      <c r="R337" s="59"/>
      <c r="S337" s="59"/>
      <c r="T337" s="59"/>
      <c r="U337" s="59"/>
      <c r="V337" s="59"/>
      <c r="W337" s="59"/>
      <c r="X337" s="61"/>
      <c r="Y337" s="59"/>
      <c r="Z337" s="59"/>
      <c r="AA337" s="59"/>
      <c r="AB337" s="59"/>
      <c r="AC337" s="59"/>
      <c r="AG337" s="29"/>
      <c r="AH337" s="29"/>
      <c r="AI337" s="29"/>
      <c r="AN337" s="31"/>
      <c r="AO337" s="31"/>
      <c r="AP337" s="29"/>
      <c r="AQ337" s="29"/>
      <c r="AR337" s="29"/>
      <c r="AS337" s="29"/>
      <c r="AT337" s="29"/>
      <c r="AU337" s="29"/>
      <c r="AV337" s="29"/>
      <c r="AW337" s="29"/>
      <c r="AX337" s="29"/>
      <c r="AY337" s="29"/>
      <c r="AZ337" s="29"/>
      <c r="BA337" s="29"/>
      <c r="BB337" s="29"/>
      <c r="BC337" s="29"/>
      <c r="BD337" s="29"/>
      <c r="BE337" s="29"/>
      <c r="BG337" s="29"/>
      <c r="BH337" s="29"/>
      <c r="BI337" s="29"/>
      <c r="BJ337" s="29"/>
      <c r="BK337" s="29"/>
      <c r="BL337" s="29"/>
      <c r="BM337" s="29"/>
      <c r="BN337" s="29"/>
      <c r="BO337" s="29"/>
      <c r="BP337" s="29"/>
      <c r="BQ337" s="29"/>
      <c r="BR337" s="29"/>
      <c r="BS337" s="29"/>
      <c r="BT337" s="29"/>
      <c r="BU337" s="29"/>
      <c r="BV337" s="29"/>
      <c r="BW337" s="29"/>
      <c r="BX337" s="29"/>
      <c r="BY337" s="29"/>
      <c r="BZ337" s="29"/>
      <c r="CA337" s="29"/>
      <c r="CB337" s="29"/>
      <c r="CC337" s="29"/>
      <c r="CD337" s="29"/>
      <c r="CE337" s="29"/>
      <c r="CF337" s="29"/>
      <c r="CG337" s="29"/>
      <c r="CH337" s="29"/>
      <c r="CI337" s="29"/>
      <c r="CJ337" s="29"/>
      <c r="CK337" s="29"/>
      <c r="CL337" s="29"/>
      <c r="CM337" s="29"/>
      <c r="CN337" s="29"/>
      <c r="CO337" s="29"/>
      <c r="CP337" s="29"/>
      <c r="CQ337" s="29"/>
      <c r="CR337" s="29"/>
      <c r="CS337" s="29"/>
      <c r="CT337" s="29"/>
      <c r="CU337" s="29"/>
      <c r="CV337" s="29"/>
      <c r="CW337" s="29"/>
      <c r="CX337" s="29"/>
      <c r="CY337" s="29"/>
      <c r="CZ337" s="29"/>
      <c r="DA337" s="29"/>
      <c r="DB337" s="29"/>
      <c r="DC337" s="29"/>
      <c r="DD337" s="29"/>
      <c r="DE337" s="29"/>
      <c r="DF337" s="29"/>
      <c r="DG337" s="29"/>
      <c r="DH337" s="29"/>
      <c r="DI337" s="29"/>
    </row>
    <row r="338" spans="1:113" x14ac:dyDescent="0.25">
      <c r="A338" s="58"/>
      <c r="B338" s="58"/>
      <c r="C338" s="58"/>
      <c r="D338" s="58"/>
      <c r="E338" s="59"/>
      <c r="F338" s="59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9"/>
      <c r="W338" s="59"/>
      <c r="X338" s="61"/>
      <c r="Y338" s="59"/>
      <c r="Z338" s="59"/>
      <c r="AA338" s="59"/>
      <c r="AB338" s="59"/>
      <c r="AC338" s="59"/>
      <c r="AP338" s="29"/>
      <c r="AQ338" s="29"/>
      <c r="AR338" s="29"/>
      <c r="AS338" s="29"/>
      <c r="AT338" s="29"/>
      <c r="AU338" s="29"/>
      <c r="AV338" s="29"/>
      <c r="AW338" s="29"/>
      <c r="AX338" s="29"/>
      <c r="BE338" s="29"/>
      <c r="BG338" s="43"/>
      <c r="BH338" s="43"/>
      <c r="BI338" s="43"/>
      <c r="BK338" s="44"/>
      <c r="BL338" s="31"/>
      <c r="BM338" s="29"/>
      <c r="BN338" s="29"/>
      <c r="BO338" s="29"/>
      <c r="BP338" s="29"/>
      <c r="BQ338" s="29"/>
      <c r="BR338" s="31"/>
      <c r="BS338" s="29"/>
      <c r="BT338" s="29"/>
      <c r="BU338" s="29"/>
      <c r="BV338" s="29"/>
      <c r="BW338" s="29"/>
      <c r="BX338" s="29"/>
      <c r="BY338" s="29"/>
      <c r="BZ338" s="29"/>
      <c r="CA338" s="29"/>
      <c r="CB338" s="29"/>
      <c r="CC338" s="29"/>
      <c r="CD338" s="29"/>
      <c r="CE338" s="29"/>
      <c r="CF338" s="29"/>
      <c r="CG338" s="29"/>
      <c r="CH338" s="29"/>
      <c r="CI338" s="29"/>
      <c r="CJ338" s="29"/>
      <c r="CK338" s="29"/>
      <c r="CL338" s="29"/>
      <c r="CM338" s="29"/>
      <c r="CN338" s="29"/>
      <c r="CO338" s="29"/>
      <c r="CP338" s="29"/>
    </row>
    <row r="339" spans="1:113" x14ac:dyDescent="0.25">
      <c r="AP339" s="29"/>
      <c r="AQ339" s="29"/>
      <c r="AR339" s="29"/>
      <c r="BG339" s="43"/>
      <c r="BH339" s="43"/>
      <c r="BI339" s="43"/>
      <c r="BK339" s="44"/>
      <c r="BL339" s="31"/>
      <c r="BM339" s="29"/>
      <c r="BN339" s="29"/>
      <c r="BO339" s="29"/>
      <c r="BP339" s="29"/>
      <c r="BQ339" s="29"/>
      <c r="BR339" s="31"/>
      <c r="BS339" s="29"/>
      <c r="BT339" s="29"/>
      <c r="BU339" s="29"/>
      <c r="BV339" s="29"/>
      <c r="BW339" s="29"/>
      <c r="BX339" s="29"/>
      <c r="BY339" s="29"/>
      <c r="BZ339" s="29"/>
      <c r="CA339" s="29"/>
      <c r="CB339" s="29"/>
      <c r="CC339" s="29"/>
      <c r="CD339" s="29"/>
      <c r="CE339" s="29"/>
      <c r="CF339" s="29"/>
      <c r="CG339" s="29"/>
      <c r="CH339" s="29"/>
      <c r="CI339" s="29"/>
      <c r="CJ339" s="29"/>
      <c r="CK339" s="29"/>
      <c r="CL339" s="29"/>
      <c r="CM339" s="29"/>
      <c r="CN339" s="29"/>
      <c r="CO339" s="29"/>
      <c r="CP339" s="29"/>
    </row>
    <row r="340" spans="1:113" x14ac:dyDescent="0.25">
      <c r="A340" s="36" t="s">
        <v>13</v>
      </c>
      <c r="B340" s="5">
        <v>9.81</v>
      </c>
      <c r="AS340" s="45"/>
      <c r="AT340" s="45"/>
      <c r="AU340" s="45"/>
      <c r="BL340" s="31"/>
      <c r="BR340" s="31"/>
    </row>
    <row r="341" spans="1:113" x14ac:dyDescent="0.25">
      <c r="AS341" s="45"/>
      <c r="AT341" s="45"/>
      <c r="AU341" s="45"/>
      <c r="BG341" s="43"/>
      <c r="BL341" s="31"/>
      <c r="BM341" s="29"/>
      <c r="BN341" s="29"/>
      <c r="BO341" s="29"/>
      <c r="BP341" s="29"/>
      <c r="BQ341" s="29"/>
      <c r="BR341" s="31"/>
      <c r="BS341" s="29"/>
      <c r="BT341" s="29"/>
      <c r="BU341" s="29"/>
      <c r="BV341" s="29"/>
      <c r="BW341" s="29"/>
      <c r="BX341" s="29"/>
      <c r="BY341" s="29"/>
      <c r="BZ341" s="29"/>
      <c r="CA341" s="29"/>
      <c r="CB341" s="29"/>
      <c r="CC341" s="29"/>
      <c r="CD341" s="29"/>
      <c r="CE341" s="29"/>
      <c r="CF341" s="29"/>
      <c r="CG341" s="29"/>
      <c r="CH341" s="29"/>
      <c r="CI341" s="29"/>
      <c r="CJ341" s="29"/>
      <c r="CK341" s="29"/>
      <c r="CL341" s="29"/>
      <c r="CM341" s="29"/>
      <c r="CN341" s="29"/>
      <c r="CO341" s="29"/>
      <c r="CP341" s="29"/>
    </row>
    <row r="342" spans="1:113" x14ac:dyDescent="0.25">
      <c r="I342" s="13"/>
      <c r="J342" s="13"/>
      <c r="K342" s="13"/>
      <c r="L342" s="13"/>
      <c r="M342" s="13"/>
      <c r="AS342" s="45"/>
      <c r="AT342" s="45"/>
      <c r="AU342" s="45"/>
      <c r="BG342" s="43"/>
      <c r="BK342" s="29"/>
      <c r="BL342" s="31"/>
      <c r="BM342" s="29"/>
      <c r="BN342" s="29"/>
      <c r="BO342" s="29"/>
      <c r="BP342" s="29"/>
      <c r="BQ342" s="29"/>
      <c r="BR342" s="31"/>
      <c r="BS342" s="29"/>
      <c r="BT342" s="29"/>
      <c r="BU342" s="29"/>
      <c r="BV342" s="29"/>
      <c r="BW342" s="29"/>
      <c r="BX342" s="29"/>
      <c r="BY342" s="29"/>
      <c r="BZ342" s="29"/>
      <c r="CA342" s="29"/>
      <c r="CB342" s="29"/>
      <c r="CC342" s="29"/>
      <c r="CD342" s="29"/>
      <c r="CE342" s="29"/>
      <c r="CF342" s="29"/>
      <c r="CG342" s="29"/>
      <c r="CH342" s="29"/>
      <c r="CI342" s="29"/>
      <c r="CJ342" s="29"/>
      <c r="CK342" s="29"/>
      <c r="CL342" s="29"/>
      <c r="CM342" s="29"/>
      <c r="CN342" s="29"/>
      <c r="CO342" s="29"/>
      <c r="CP342" s="29"/>
    </row>
    <row r="343" spans="1:113" x14ac:dyDescent="0.25">
      <c r="A343" s="13"/>
      <c r="B343" s="13"/>
      <c r="C343" s="13"/>
      <c r="D343" s="13"/>
      <c r="G343" s="13"/>
      <c r="I343" s="13"/>
      <c r="J343" s="13"/>
      <c r="K343" s="13"/>
      <c r="L343" s="13"/>
      <c r="M343" s="13"/>
      <c r="V343" s="36"/>
      <c r="BG343" s="43"/>
      <c r="BL343" s="31"/>
      <c r="BM343" s="29"/>
      <c r="BN343" s="29"/>
      <c r="BO343" s="29"/>
      <c r="BP343" s="29"/>
      <c r="BQ343" s="29"/>
      <c r="BR343" s="31"/>
      <c r="BS343" s="29"/>
      <c r="BT343" s="29"/>
      <c r="BU343" s="29"/>
      <c r="BV343" s="29"/>
      <c r="BW343" s="29"/>
      <c r="BX343" s="29"/>
      <c r="BY343" s="29"/>
      <c r="BZ343" s="29"/>
      <c r="CA343" s="29"/>
      <c r="CB343" s="29"/>
      <c r="CC343" s="29"/>
      <c r="CD343" s="29"/>
      <c r="CE343" s="29"/>
      <c r="CF343" s="29"/>
      <c r="CG343" s="29"/>
      <c r="CH343" s="29"/>
      <c r="CI343" s="29"/>
      <c r="CJ343" s="29"/>
      <c r="CK343" s="29"/>
      <c r="CL343" s="29"/>
      <c r="CM343" s="29"/>
      <c r="CN343" s="29"/>
      <c r="CO343" s="29"/>
      <c r="CP343" s="29"/>
    </row>
    <row r="344" spans="1:113" x14ac:dyDescent="0.25">
      <c r="A344" s="13"/>
      <c r="B344" s="13"/>
      <c r="C344" s="13"/>
      <c r="D344" s="13"/>
      <c r="G344" s="13"/>
      <c r="I344" s="13"/>
      <c r="J344" s="13"/>
      <c r="K344" s="13"/>
      <c r="L344" s="13"/>
      <c r="M344" s="13"/>
      <c r="V344" s="36"/>
      <c r="BG344" s="43"/>
      <c r="BL344" s="31"/>
      <c r="BM344" s="29"/>
      <c r="BN344" s="29"/>
      <c r="BO344" s="29"/>
      <c r="BP344" s="29"/>
      <c r="BQ344" s="29"/>
      <c r="BR344" s="31"/>
      <c r="BS344" s="29"/>
      <c r="BT344" s="29"/>
      <c r="BU344" s="29"/>
      <c r="BV344" s="29"/>
      <c r="BW344" s="29"/>
      <c r="BX344" s="29"/>
      <c r="BY344" s="29"/>
      <c r="BZ344" s="29"/>
      <c r="CA344" s="29"/>
      <c r="CB344" s="29"/>
      <c r="CC344" s="29"/>
      <c r="CD344" s="29"/>
      <c r="CE344" s="29"/>
      <c r="CF344" s="29"/>
      <c r="CG344" s="29"/>
      <c r="CH344" s="29"/>
      <c r="CI344" s="29"/>
      <c r="CJ344" s="29"/>
      <c r="CK344" s="29"/>
      <c r="CL344" s="29"/>
      <c r="CM344" s="29"/>
      <c r="CN344" s="29"/>
      <c r="CO344" s="29"/>
      <c r="CP344" s="29"/>
    </row>
    <row r="345" spans="1:113" x14ac:dyDescent="0.25">
      <c r="A345" s="13"/>
      <c r="B345" s="13"/>
      <c r="C345" s="13"/>
      <c r="D345" s="13"/>
      <c r="G345" s="13"/>
      <c r="I345" s="13"/>
      <c r="J345" s="13"/>
      <c r="K345" s="13"/>
      <c r="L345" s="13"/>
      <c r="M345" s="13"/>
      <c r="V345" s="36"/>
      <c r="BG345" s="43"/>
      <c r="BL345" s="31"/>
      <c r="BM345" s="29"/>
      <c r="BN345" s="29"/>
      <c r="BO345" s="29"/>
      <c r="BP345" s="29"/>
      <c r="BQ345" s="29"/>
      <c r="BR345" s="31"/>
      <c r="BS345" s="29"/>
      <c r="BT345" s="29"/>
      <c r="BU345" s="29"/>
      <c r="BV345" s="29"/>
      <c r="BW345" s="29"/>
      <c r="BX345" s="29"/>
      <c r="BY345" s="29"/>
      <c r="BZ345" s="29"/>
      <c r="CA345" s="29"/>
      <c r="CB345" s="29"/>
      <c r="CC345" s="29"/>
      <c r="CD345" s="29"/>
      <c r="CE345" s="29"/>
      <c r="CF345" s="29"/>
      <c r="CG345" s="29"/>
      <c r="CH345" s="29"/>
      <c r="CI345" s="29"/>
      <c r="CJ345" s="29"/>
      <c r="CK345" s="29"/>
      <c r="CL345" s="29"/>
      <c r="CM345" s="29"/>
      <c r="CN345" s="29"/>
      <c r="CO345" s="29"/>
      <c r="CP345" s="29"/>
    </row>
    <row r="346" spans="1:113" x14ac:dyDescent="0.25">
      <c r="A346" s="13"/>
      <c r="B346" s="13"/>
      <c r="C346" s="13"/>
      <c r="D346" s="13"/>
      <c r="G346" s="13"/>
      <c r="I346" s="13"/>
      <c r="J346" s="13"/>
      <c r="K346" s="13"/>
      <c r="L346" s="13"/>
      <c r="M346" s="13"/>
      <c r="V346" s="36"/>
      <c r="BG346" s="43"/>
      <c r="BL346" s="31"/>
      <c r="BM346" s="29"/>
      <c r="BN346" s="29"/>
      <c r="BO346" s="29"/>
      <c r="BP346" s="29"/>
      <c r="BQ346" s="29"/>
      <c r="BR346" s="31"/>
      <c r="BS346" s="29"/>
      <c r="BT346" s="29"/>
      <c r="BU346" s="29"/>
      <c r="BV346" s="29"/>
      <c r="BW346" s="29"/>
      <c r="BX346" s="29"/>
      <c r="BY346" s="29"/>
      <c r="BZ346" s="29"/>
      <c r="CA346" s="29"/>
      <c r="CB346" s="29"/>
      <c r="CC346" s="29"/>
      <c r="CD346" s="29"/>
      <c r="CE346" s="29"/>
      <c r="CF346" s="29"/>
      <c r="CG346" s="29"/>
      <c r="CH346" s="29"/>
      <c r="CI346" s="29"/>
      <c r="CJ346" s="29"/>
      <c r="CK346" s="29"/>
      <c r="CL346" s="29"/>
      <c r="CM346" s="29"/>
      <c r="CN346" s="29"/>
      <c r="CO346" s="29"/>
      <c r="CP346" s="29"/>
    </row>
    <row r="347" spans="1:113" x14ac:dyDescent="0.25">
      <c r="A347" s="13"/>
      <c r="B347" s="13"/>
      <c r="C347" s="13"/>
      <c r="D347" s="13"/>
      <c r="G347" s="13"/>
      <c r="I347" s="13"/>
      <c r="J347" s="13"/>
      <c r="K347" s="13"/>
      <c r="L347" s="13"/>
      <c r="M347" s="13"/>
      <c r="V347" s="36"/>
      <c r="BR347" s="46"/>
    </row>
    <row r="348" spans="1:113" x14ac:dyDescent="0.25">
      <c r="A348" s="13"/>
      <c r="B348" s="13"/>
      <c r="C348" s="13"/>
      <c r="D348" s="13"/>
      <c r="G348" s="13"/>
      <c r="I348" s="13"/>
      <c r="J348" s="13"/>
      <c r="K348" s="13"/>
      <c r="L348" s="13"/>
      <c r="M348" s="13"/>
      <c r="V348" s="36"/>
      <c r="BR348" s="46"/>
    </row>
    <row r="349" spans="1:113" x14ac:dyDescent="0.25">
      <c r="A349" s="13"/>
      <c r="B349" s="13"/>
      <c r="C349" s="13"/>
      <c r="D349" s="13"/>
      <c r="G349" s="13"/>
      <c r="I349" s="13"/>
      <c r="J349" s="13"/>
      <c r="K349" s="13"/>
      <c r="L349" s="13"/>
      <c r="M349" s="13"/>
      <c r="V349" s="36"/>
      <c r="AS349" s="13"/>
      <c r="AT349" s="13"/>
      <c r="AU349" s="13"/>
      <c r="BR349" s="46"/>
    </row>
    <row r="350" spans="1:113" x14ac:dyDescent="0.25">
      <c r="A350" s="13"/>
      <c r="B350" s="13"/>
      <c r="C350" s="13"/>
      <c r="D350" s="13"/>
      <c r="G350" s="13"/>
      <c r="I350" s="13"/>
      <c r="J350" s="13"/>
      <c r="K350" s="13"/>
      <c r="L350" s="13"/>
      <c r="M350" s="13"/>
      <c r="V350" s="36"/>
      <c r="AS350" s="13"/>
      <c r="AT350" s="13"/>
      <c r="AU350" s="13"/>
      <c r="BR350" s="46"/>
    </row>
    <row r="351" spans="1:113" x14ac:dyDescent="0.25">
      <c r="A351" s="13"/>
      <c r="B351" s="13"/>
      <c r="C351" s="13"/>
      <c r="D351" s="13"/>
      <c r="G351" s="13"/>
      <c r="I351" s="13"/>
      <c r="J351" s="13"/>
      <c r="K351" s="13"/>
      <c r="L351" s="13"/>
      <c r="M351" s="13"/>
      <c r="V351" s="36"/>
      <c r="AS351" s="13"/>
      <c r="AT351" s="13"/>
      <c r="AU351" s="13"/>
      <c r="BR351" s="46"/>
    </row>
    <row r="352" spans="1:113" x14ac:dyDescent="0.25">
      <c r="A352" s="13"/>
      <c r="B352" s="13"/>
      <c r="C352" s="13"/>
      <c r="D352" s="13"/>
      <c r="G352" s="13"/>
      <c r="I352" s="13"/>
      <c r="J352" s="13"/>
      <c r="K352" s="13"/>
      <c r="L352" s="13"/>
      <c r="M352" s="13"/>
      <c r="V352" s="36"/>
      <c r="AS352" s="13"/>
      <c r="AT352" s="13"/>
      <c r="AU352" s="13"/>
      <c r="BR352" s="46"/>
    </row>
    <row r="353" spans="1:70" x14ac:dyDescent="0.25">
      <c r="A353" s="13"/>
      <c r="B353" s="13"/>
      <c r="C353" s="13"/>
      <c r="D353" s="13"/>
      <c r="G353" s="13"/>
      <c r="I353" s="13"/>
      <c r="J353" s="13"/>
      <c r="K353" s="13"/>
      <c r="L353" s="13"/>
      <c r="M353" s="13"/>
      <c r="V353" s="36"/>
      <c r="AS353" s="13"/>
      <c r="AT353" s="13"/>
      <c r="AU353" s="13"/>
      <c r="BR353" s="46"/>
    </row>
    <row r="354" spans="1:70" x14ac:dyDescent="0.25">
      <c r="A354" s="13"/>
      <c r="B354" s="13"/>
      <c r="C354" s="13"/>
      <c r="D354" s="13"/>
      <c r="G354" s="13"/>
      <c r="I354" s="13"/>
      <c r="J354" s="13"/>
      <c r="K354" s="13"/>
      <c r="L354" s="13"/>
      <c r="M354" s="13"/>
      <c r="V354" s="36"/>
      <c r="AS354" s="13"/>
      <c r="AT354" s="13"/>
      <c r="AU354" s="13"/>
      <c r="BR354" s="46"/>
    </row>
    <row r="355" spans="1:70" x14ac:dyDescent="0.25">
      <c r="A355" s="13"/>
      <c r="B355" s="13"/>
      <c r="C355" s="13"/>
      <c r="D355" s="13"/>
      <c r="G355" s="13"/>
      <c r="I355" s="13"/>
      <c r="J355" s="13"/>
      <c r="K355" s="13"/>
      <c r="L355" s="13"/>
      <c r="M355" s="13"/>
      <c r="V355" s="36"/>
      <c r="AS355" s="13"/>
      <c r="AT355" s="13"/>
      <c r="AU355" s="13"/>
      <c r="BR355" s="46"/>
    </row>
    <row r="356" spans="1:70" x14ac:dyDescent="0.25">
      <c r="A356" s="13"/>
      <c r="B356" s="13"/>
      <c r="C356" s="13"/>
      <c r="D356" s="13"/>
      <c r="G356" s="13"/>
      <c r="I356" s="13"/>
      <c r="J356" s="13"/>
      <c r="K356" s="13"/>
      <c r="L356" s="13"/>
      <c r="M356" s="13"/>
      <c r="V356" s="36"/>
      <c r="AS356" s="13"/>
      <c r="AT356" s="13"/>
      <c r="AU356" s="13"/>
      <c r="BR356" s="46"/>
    </row>
    <row r="357" spans="1:70" x14ac:dyDescent="0.25">
      <c r="A357" s="13"/>
      <c r="B357" s="13"/>
      <c r="C357" s="13"/>
      <c r="D357" s="13"/>
      <c r="G357" s="13"/>
      <c r="I357" s="13"/>
      <c r="J357" s="13"/>
      <c r="K357" s="13"/>
      <c r="L357" s="13"/>
      <c r="M357" s="13"/>
      <c r="V357" s="36"/>
      <c r="AS357" s="13"/>
      <c r="AT357" s="13"/>
      <c r="AU357" s="13"/>
      <c r="BR357" s="46"/>
    </row>
    <row r="358" spans="1:70" x14ac:dyDescent="0.25">
      <c r="A358" s="13"/>
      <c r="B358" s="13"/>
      <c r="C358" s="13"/>
      <c r="D358" s="13"/>
      <c r="G358" s="13"/>
      <c r="I358" s="13"/>
      <c r="J358" s="13"/>
      <c r="K358" s="13"/>
      <c r="L358" s="13"/>
      <c r="M358" s="13"/>
      <c r="V358" s="36"/>
      <c r="AS358" s="13"/>
      <c r="AT358" s="13"/>
      <c r="AU358" s="13"/>
      <c r="BR358" s="46"/>
    </row>
    <row r="359" spans="1:70" x14ac:dyDescent="0.25">
      <c r="A359" s="13"/>
      <c r="B359" s="13"/>
      <c r="C359" s="13"/>
      <c r="D359" s="13"/>
      <c r="G359" s="13"/>
      <c r="I359" s="13"/>
      <c r="J359" s="13"/>
      <c r="K359" s="13"/>
      <c r="L359" s="13"/>
      <c r="M359" s="13"/>
      <c r="V359" s="36"/>
      <c r="AS359" s="13"/>
      <c r="AT359" s="13"/>
      <c r="AU359" s="13"/>
      <c r="BR359" s="46"/>
    </row>
    <row r="360" spans="1:70" x14ac:dyDescent="0.25">
      <c r="A360" s="13"/>
      <c r="B360" s="13"/>
      <c r="C360" s="13"/>
      <c r="D360" s="13"/>
      <c r="G360" s="13"/>
      <c r="I360" s="13"/>
      <c r="J360" s="13"/>
      <c r="K360" s="13"/>
      <c r="L360" s="13"/>
      <c r="M360" s="13"/>
      <c r="V360" s="36"/>
      <c r="AS360" s="13"/>
      <c r="AT360" s="13"/>
      <c r="AU360" s="13"/>
      <c r="BR360" s="46"/>
    </row>
    <row r="361" spans="1:70" x14ac:dyDescent="0.25">
      <c r="A361" s="13"/>
      <c r="B361" s="13"/>
      <c r="C361" s="13"/>
      <c r="D361" s="13"/>
      <c r="G361" s="13"/>
      <c r="I361" s="13"/>
      <c r="J361" s="13"/>
      <c r="K361" s="13"/>
      <c r="L361" s="13"/>
      <c r="M361" s="13"/>
      <c r="V361" s="36"/>
      <c r="AS361" s="13"/>
      <c r="AT361" s="13"/>
      <c r="AU361" s="13"/>
      <c r="BR361" s="46"/>
    </row>
    <row r="362" spans="1:70" x14ac:dyDescent="0.25">
      <c r="A362" s="13"/>
      <c r="B362" s="13"/>
      <c r="C362" s="13"/>
      <c r="D362" s="13"/>
      <c r="G362" s="13"/>
      <c r="I362" s="13"/>
      <c r="J362" s="13"/>
      <c r="K362" s="13"/>
      <c r="L362" s="13"/>
      <c r="M362" s="13"/>
      <c r="V362" s="36"/>
      <c r="AS362" s="13"/>
      <c r="AT362" s="13"/>
      <c r="AU362" s="13"/>
      <c r="BR362" s="46"/>
    </row>
    <row r="363" spans="1:70" x14ac:dyDescent="0.25">
      <c r="A363" s="13"/>
      <c r="B363" s="13"/>
      <c r="C363" s="13"/>
      <c r="D363" s="13"/>
      <c r="G363" s="13"/>
      <c r="I363" s="13"/>
      <c r="J363" s="13"/>
      <c r="K363" s="13"/>
      <c r="L363" s="13"/>
      <c r="M363" s="13"/>
      <c r="V363" s="36"/>
      <c r="AS363" s="13"/>
      <c r="AT363" s="13"/>
      <c r="AU363" s="13"/>
      <c r="BR363" s="46"/>
    </row>
    <row r="364" spans="1:70" x14ac:dyDescent="0.25">
      <c r="A364" s="13"/>
      <c r="B364" s="13"/>
      <c r="C364" s="13"/>
      <c r="D364" s="13"/>
      <c r="G364" s="13"/>
      <c r="I364" s="13"/>
      <c r="J364" s="13"/>
      <c r="K364" s="13"/>
      <c r="L364" s="13"/>
      <c r="M364" s="13"/>
      <c r="V364" s="36"/>
      <c r="AS364" s="13"/>
      <c r="AT364" s="13"/>
      <c r="AU364" s="13"/>
      <c r="BR364" s="46"/>
    </row>
    <row r="365" spans="1:70" x14ac:dyDescent="0.25">
      <c r="A365" s="13"/>
      <c r="B365" s="13"/>
      <c r="C365" s="13"/>
      <c r="D365" s="13"/>
      <c r="G365" s="13"/>
      <c r="I365" s="13"/>
      <c r="J365" s="13"/>
      <c r="K365" s="13"/>
      <c r="L365" s="13"/>
      <c r="M365" s="13"/>
      <c r="V365" s="36"/>
      <c r="AS365" s="13"/>
      <c r="AT365" s="13"/>
      <c r="AU365" s="13"/>
      <c r="BR365" s="46"/>
    </row>
    <row r="366" spans="1:70" x14ac:dyDescent="0.25">
      <c r="A366" s="13"/>
      <c r="B366" s="13"/>
      <c r="C366" s="13"/>
      <c r="D366" s="13"/>
      <c r="G366" s="13"/>
      <c r="I366" s="13"/>
      <c r="J366" s="13"/>
      <c r="K366" s="13"/>
      <c r="L366" s="13"/>
      <c r="M366" s="13"/>
      <c r="V366" s="36"/>
      <c r="AS366" s="13"/>
      <c r="AT366" s="13"/>
      <c r="AU366" s="13"/>
      <c r="BR366" s="46"/>
    </row>
    <row r="367" spans="1:70" x14ac:dyDescent="0.25">
      <c r="A367" s="13"/>
      <c r="B367" s="13"/>
      <c r="C367" s="13"/>
      <c r="D367" s="13"/>
      <c r="G367" s="13"/>
      <c r="I367" s="13"/>
      <c r="J367" s="13"/>
      <c r="K367" s="13"/>
      <c r="L367" s="13"/>
      <c r="M367" s="13"/>
      <c r="V367" s="36"/>
      <c r="AS367" s="13"/>
      <c r="AT367" s="13"/>
      <c r="AU367" s="13"/>
      <c r="BR367" s="46"/>
    </row>
    <row r="368" spans="1:70" x14ac:dyDescent="0.25">
      <c r="A368" s="13"/>
      <c r="B368" s="13"/>
      <c r="C368" s="13"/>
      <c r="D368" s="13"/>
      <c r="G368" s="13"/>
      <c r="I368" s="13"/>
      <c r="J368" s="13"/>
      <c r="K368" s="13"/>
      <c r="L368" s="13"/>
      <c r="M368" s="13"/>
      <c r="V368" s="36"/>
      <c r="AS368" s="13"/>
      <c r="AT368" s="13"/>
      <c r="AU368" s="13"/>
      <c r="BR368" s="46"/>
    </row>
    <row r="369" spans="1:70" x14ac:dyDescent="0.25">
      <c r="A369" s="13"/>
      <c r="B369" s="13"/>
      <c r="C369" s="13"/>
      <c r="D369" s="13"/>
      <c r="G369" s="13"/>
      <c r="I369" s="13"/>
      <c r="J369" s="13"/>
      <c r="K369" s="13"/>
      <c r="L369" s="13"/>
      <c r="M369" s="13"/>
      <c r="V369" s="36"/>
      <c r="AS369" s="13"/>
      <c r="AT369" s="13"/>
      <c r="AU369" s="13"/>
      <c r="BR369" s="46"/>
    </row>
    <row r="370" spans="1:70" x14ac:dyDescent="0.25">
      <c r="A370" s="13"/>
      <c r="B370" s="13"/>
      <c r="C370" s="13"/>
      <c r="D370" s="13"/>
      <c r="G370" s="13"/>
      <c r="I370" s="13"/>
      <c r="J370" s="13"/>
      <c r="K370" s="13"/>
      <c r="L370" s="13"/>
      <c r="M370" s="13"/>
      <c r="V370" s="36"/>
      <c r="AS370" s="13"/>
      <c r="AT370" s="13"/>
      <c r="AU370" s="13"/>
      <c r="BR370" s="46"/>
    </row>
    <row r="371" spans="1:70" x14ac:dyDescent="0.25">
      <c r="A371" s="13"/>
      <c r="B371" s="13"/>
      <c r="C371" s="13"/>
      <c r="D371" s="13"/>
      <c r="G371" s="13"/>
      <c r="I371" s="13"/>
      <c r="J371" s="13"/>
      <c r="K371" s="13"/>
      <c r="L371" s="13"/>
      <c r="M371" s="13"/>
      <c r="V371" s="36"/>
      <c r="AS371" s="13"/>
      <c r="AT371" s="13"/>
      <c r="AU371" s="13"/>
      <c r="BR371" s="46"/>
    </row>
    <row r="372" spans="1:70" x14ac:dyDescent="0.25">
      <c r="A372" s="13"/>
      <c r="B372" s="13"/>
      <c r="C372" s="13"/>
      <c r="D372" s="13"/>
      <c r="G372" s="13"/>
      <c r="I372" s="13"/>
      <c r="J372" s="13"/>
      <c r="K372" s="13"/>
      <c r="L372" s="13"/>
      <c r="M372" s="13"/>
      <c r="V372" s="36"/>
      <c r="AS372" s="13"/>
      <c r="AT372" s="13"/>
      <c r="AU372" s="13"/>
      <c r="BR372" s="46"/>
    </row>
    <row r="373" spans="1:70" x14ac:dyDescent="0.25">
      <c r="A373" s="13"/>
      <c r="B373" s="13"/>
      <c r="C373" s="13"/>
      <c r="D373" s="13"/>
      <c r="G373" s="13"/>
      <c r="I373" s="13"/>
      <c r="J373" s="13"/>
      <c r="K373" s="13"/>
      <c r="L373" s="13"/>
      <c r="M373" s="13"/>
      <c r="V373" s="36"/>
      <c r="AS373" s="13"/>
      <c r="AT373" s="13"/>
      <c r="AU373" s="13"/>
      <c r="BR373" s="46"/>
    </row>
    <row r="374" spans="1:70" x14ac:dyDescent="0.25">
      <c r="A374" s="13"/>
      <c r="B374" s="13"/>
      <c r="C374" s="13"/>
      <c r="D374" s="13"/>
      <c r="G374" s="13"/>
      <c r="I374" s="13"/>
      <c r="J374" s="13"/>
      <c r="K374" s="13"/>
      <c r="L374" s="13"/>
      <c r="M374" s="13"/>
      <c r="V374" s="36"/>
      <c r="AS374" s="13"/>
      <c r="AT374" s="13"/>
      <c r="AU374" s="13"/>
      <c r="BR374" s="46"/>
    </row>
    <row r="375" spans="1:70" x14ac:dyDescent="0.25">
      <c r="A375" s="13"/>
      <c r="B375" s="13"/>
      <c r="C375" s="13"/>
      <c r="D375" s="13"/>
      <c r="G375" s="13"/>
      <c r="I375" s="13"/>
      <c r="J375" s="13"/>
      <c r="K375" s="13"/>
      <c r="L375" s="13"/>
      <c r="M375" s="13"/>
      <c r="V375" s="36"/>
      <c r="AS375" s="13"/>
      <c r="AT375" s="13"/>
      <c r="AU375" s="13"/>
      <c r="BR375" s="46"/>
    </row>
    <row r="376" spans="1:70" x14ac:dyDescent="0.25">
      <c r="A376" s="13"/>
      <c r="B376" s="13"/>
      <c r="C376" s="13"/>
      <c r="D376" s="13"/>
      <c r="G376" s="13"/>
      <c r="I376" s="13"/>
      <c r="J376" s="13"/>
      <c r="K376" s="13"/>
      <c r="L376" s="13"/>
      <c r="M376" s="13"/>
      <c r="V376" s="36"/>
      <c r="AS376" s="13"/>
      <c r="AT376" s="13"/>
      <c r="AU376" s="13"/>
      <c r="BR376" s="46"/>
    </row>
    <row r="377" spans="1:70" x14ac:dyDescent="0.25">
      <c r="A377" s="13"/>
      <c r="B377" s="13"/>
      <c r="C377" s="13"/>
      <c r="D377" s="13"/>
      <c r="G377" s="13"/>
      <c r="I377" s="13"/>
      <c r="J377" s="13"/>
      <c r="K377" s="13"/>
      <c r="L377" s="13"/>
      <c r="M377" s="13"/>
      <c r="V377" s="36"/>
      <c r="AS377" s="13"/>
      <c r="AT377" s="13"/>
      <c r="AU377" s="13"/>
      <c r="BR377" s="46"/>
    </row>
    <row r="378" spans="1:70" x14ac:dyDescent="0.25">
      <c r="A378" s="13"/>
      <c r="B378" s="13"/>
      <c r="C378" s="13"/>
      <c r="D378" s="13"/>
      <c r="G378" s="13"/>
      <c r="I378" s="13"/>
      <c r="J378" s="13"/>
      <c r="K378" s="13"/>
      <c r="L378" s="13"/>
      <c r="M378" s="13"/>
      <c r="V378" s="36"/>
      <c r="AS378" s="13"/>
      <c r="AT378" s="13"/>
      <c r="AU378" s="13"/>
      <c r="BR378" s="46"/>
    </row>
    <row r="379" spans="1:70" x14ac:dyDescent="0.25">
      <c r="A379" s="13"/>
      <c r="B379" s="13"/>
      <c r="C379" s="13"/>
      <c r="D379" s="13"/>
      <c r="G379" s="13"/>
      <c r="I379" s="13"/>
      <c r="J379" s="13"/>
      <c r="K379" s="13"/>
      <c r="L379" s="13"/>
      <c r="M379" s="13"/>
      <c r="V379" s="36"/>
      <c r="AS379" s="13"/>
      <c r="AT379" s="13"/>
      <c r="AU379" s="13"/>
      <c r="BR379" s="46"/>
    </row>
    <row r="380" spans="1:70" x14ac:dyDescent="0.25">
      <c r="A380" s="13"/>
      <c r="B380" s="13"/>
      <c r="C380" s="13"/>
      <c r="D380" s="13"/>
      <c r="G380" s="13"/>
      <c r="I380" s="13"/>
      <c r="J380" s="13"/>
      <c r="K380" s="13"/>
      <c r="L380" s="13"/>
      <c r="M380" s="13"/>
      <c r="V380" s="36"/>
      <c r="AS380" s="13"/>
      <c r="AT380" s="13"/>
      <c r="AU380" s="13"/>
      <c r="BR380" s="46"/>
    </row>
    <row r="381" spans="1:70" x14ac:dyDescent="0.25">
      <c r="A381" s="13"/>
      <c r="B381" s="13"/>
      <c r="C381" s="13"/>
      <c r="D381" s="13"/>
      <c r="G381" s="13"/>
      <c r="I381" s="13"/>
      <c r="J381" s="13"/>
      <c r="K381" s="13"/>
      <c r="L381" s="13"/>
      <c r="M381" s="13"/>
      <c r="V381" s="36"/>
      <c r="AS381" s="13"/>
      <c r="AT381" s="13"/>
      <c r="AU381" s="13"/>
      <c r="BR381" s="46"/>
    </row>
    <row r="382" spans="1:70" x14ac:dyDescent="0.25">
      <c r="A382" s="13"/>
      <c r="B382" s="13"/>
      <c r="C382" s="13"/>
      <c r="D382" s="13"/>
      <c r="G382" s="13"/>
      <c r="AP382" s="13"/>
      <c r="AQ382" s="13"/>
      <c r="AR382" s="13"/>
      <c r="AS382" s="13"/>
      <c r="AT382" s="13"/>
      <c r="AU382" s="13"/>
      <c r="BR382" s="46"/>
    </row>
    <row r="383" spans="1:70" x14ac:dyDescent="0.25">
      <c r="A383" s="13"/>
      <c r="B383" s="13"/>
      <c r="C383" s="13"/>
      <c r="D383" s="13"/>
      <c r="G383" s="13"/>
      <c r="AP383" s="13"/>
      <c r="AQ383" s="13"/>
      <c r="AR383" s="13"/>
      <c r="AS383" s="13"/>
      <c r="AT383" s="13"/>
      <c r="AU383" s="13"/>
      <c r="BR383" s="46"/>
    </row>
    <row r="384" spans="1:70" x14ac:dyDescent="0.25">
      <c r="A384" s="13"/>
      <c r="B384" s="13"/>
      <c r="C384" s="13"/>
      <c r="D384" s="13"/>
      <c r="G384" s="13"/>
      <c r="AP384" s="13"/>
      <c r="AQ384" s="13"/>
      <c r="AR384" s="13"/>
      <c r="AS384" s="13"/>
      <c r="AT384" s="13"/>
      <c r="AU384" s="13"/>
      <c r="BR384" s="46"/>
    </row>
    <row r="385" spans="1:70" x14ac:dyDescent="0.25">
      <c r="A385" s="13"/>
      <c r="B385" s="13"/>
      <c r="C385" s="13"/>
      <c r="D385" s="13"/>
      <c r="G385" s="13"/>
      <c r="AP385" s="13"/>
      <c r="AQ385" s="13"/>
      <c r="AR385" s="13"/>
      <c r="AS385" s="13"/>
      <c r="AT385" s="13"/>
      <c r="AU385" s="13"/>
      <c r="BR385" s="46"/>
    </row>
    <row r="386" spans="1:70" x14ac:dyDescent="0.25">
      <c r="A386" s="13"/>
      <c r="B386" s="13"/>
      <c r="C386" s="13"/>
      <c r="D386" s="13"/>
      <c r="G386" s="13"/>
      <c r="AP386" s="13"/>
      <c r="AQ386" s="13"/>
      <c r="AR386" s="13"/>
      <c r="AS386" s="13"/>
      <c r="AT386" s="13"/>
      <c r="AU386" s="13"/>
      <c r="BR386" s="46"/>
    </row>
    <row r="387" spans="1:70" x14ac:dyDescent="0.25">
      <c r="A387" s="13"/>
      <c r="B387" s="13"/>
      <c r="C387" s="13"/>
      <c r="D387" s="13"/>
      <c r="G387" s="13"/>
      <c r="AP387" s="13"/>
      <c r="AQ387" s="13"/>
      <c r="AR387" s="13"/>
      <c r="AS387" s="13"/>
      <c r="AT387" s="13"/>
      <c r="AU387" s="13"/>
      <c r="BR387" s="46"/>
    </row>
    <row r="388" spans="1:70" x14ac:dyDescent="0.25">
      <c r="A388" s="13"/>
      <c r="B388" s="13"/>
      <c r="C388" s="13"/>
      <c r="D388" s="13"/>
      <c r="G388" s="13"/>
      <c r="AP388" s="13"/>
      <c r="AQ388" s="13"/>
      <c r="AR388" s="13"/>
      <c r="AS388" s="13"/>
      <c r="AT388" s="13"/>
      <c r="AU388" s="13"/>
      <c r="BR388" s="46"/>
    </row>
    <row r="389" spans="1:70" x14ac:dyDescent="0.25">
      <c r="A389" s="13"/>
      <c r="B389" s="13"/>
      <c r="C389" s="13"/>
      <c r="D389" s="13"/>
      <c r="G389" s="13"/>
      <c r="AP389" s="13"/>
      <c r="AQ389" s="13"/>
      <c r="AR389" s="13"/>
      <c r="AS389" s="13"/>
      <c r="AT389" s="13"/>
      <c r="AU389" s="13"/>
      <c r="BR389" s="46"/>
    </row>
    <row r="390" spans="1:70" x14ac:dyDescent="0.25">
      <c r="A390" s="13"/>
      <c r="B390" s="13"/>
      <c r="C390" s="13"/>
      <c r="D390" s="13"/>
      <c r="G390" s="13"/>
      <c r="BR390" s="46"/>
    </row>
    <row r="391" spans="1:70" x14ac:dyDescent="0.25">
      <c r="A391" s="13"/>
      <c r="B391" s="13"/>
      <c r="C391" s="13"/>
      <c r="D391" s="13"/>
      <c r="G391" s="13"/>
      <c r="BR391" s="46"/>
    </row>
    <row r="392" spans="1:70" x14ac:dyDescent="0.25">
      <c r="A392" s="13"/>
      <c r="B392" s="13"/>
      <c r="C392" s="13"/>
      <c r="D392" s="13"/>
      <c r="G392" s="13"/>
      <c r="BR392" s="46"/>
    </row>
    <row r="393" spans="1:70" x14ac:dyDescent="0.25">
      <c r="A393" s="13"/>
      <c r="B393" s="13"/>
      <c r="C393" s="13"/>
      <c r="D393" s="13"/>
      <c r="G393" s="13"/>
      <c r="BR393" s="46"/>
    </row>
    <row r="394" spans="1:70" x14ac:dyDescent="0.25">
      <c r="A394" s="13"/>
      <c r="B394" s="13"/>
      <c r="C394" s="13"/>
      <c r="D394" s="13"/>
      <c r="G394" s="13"/>
      <c r="BR394" s="46"/>
    </row>
    <row r="395" spans="1:70" x14ac:dyDescent="0.25">
      <c r="A395" s="13"/>
      <c r="B395" s="13"/>
      <c r="C395" s="13"/>
      <c r="D395" s="13"/>
      <c r="G395" s="13"/>
      <c r="BR395" s="46"/>
    </row>
    <row r="396" spans="1:70" x14ac:dyDescent="0.25">
      <c r="BR396" s="46"/>
    </row>
    <row r="397" spans="1:70" x14ac:dyDescent="0.25">
      <c r="BR397" s="46"/>
    </row>
    <row r="398" spans="1:70" x14ac:dyDescent="0.25">
      <c r="BR398" s="46"/>
    </row>
    <row r="399" spans="1:70" x14ac:dyDescent="0.25">
      <c r="BR399" s="46"/>
    </row>
    <row r="400" spans="1:70" x14ac:dyDescent="0.25">
      <c r="BR400" s="46"/>
    </row>
    <row r="401" spans="70:70" x14ac:dyDescent="0.25">
      <c r="BR401" s="46"/>
    </row>
    <row r="402" spans="70:70" x14ac:dyDescent="0.25">
      <c r="BR402" s="46"/>
    </row>
    <row r="403" spans="70:70" x14ac:dyDescent="0.25">
      <c r="BR403" s="46"/>
    </row>
    <row r="404" spans="70:70" x14ac:dyDescent="0.25">
      <c r="BR404" s="46"/>
    </row>
    <row r="405" spans="70:70" x14ac:dyDescent="0.25">
      <c r="BR405" s="46"/>
    </row>
    <row r="406" spans="70:70" x14ac:dyDescent="0.25">
      <c r="BR406" s="46"/>
    </row>
    <row r="407" spans="70:70" x14ac:dyDescent="0.25">
      <c r="BR407" s="46"/>
    </row>
    <row r="408" spans="70:70" x14ac:dyDescent="0.25">
      <c r="BR408" s="46"/>
    </row>
    <row r="409" spans="70:70" x14ac:dyDescent="0.25">
      <c r="BR409" s="46"/>
    </row>
    <row r="410" spans="70:70" x14ac:dyDescent="0.25">
      <c r="BR410" s="46"/>
    </row>
    <row r="411" spans="70:70" x14ac:dyDescent="0.25">
      <c r="BR411" s="46"/>
    </row>
    <row r="412" spans="70:70" x14ac:dyDescent="0.25">
      <c r="BR412" s="46"/>
    </row>
    <row r="413" spans="70:70" x14ac:dyDescent="0.25">
      <c r="BR413" s="46"/>
    </row>
    <row r="414" spans="70:70" x14ac:dyDescent="0.25">
      <c r="BR414" s="46"/>
    </row>
    <row r="415" spans="70:70" x14ac:dyDescent="0.25">
      <c r="BR415" s="46"/>
    </row>
    <row r="416" spans="70:70" x14ac:dyDescent="0.25">
      <c r="BR416" s="46"/>
    </row>
    <row r="417" spans="70:70" x14ac:dyDescent="0.25">
      <c r="BR417" s="46"/>
    </row>
    <row r="418" spans="70:70" x14ac:dyDescent="0.25">
      <c r="BR418" s="46"/>
    </row>
    <row r="419" spans="70:70" x14ac:dyDescent="0.25">
      <c r="BR419" s="46"/>
    </row>
    <row r="420" spans="70:70" x14ac:dyDescent="0.25">
      <c r="BR420" s="46"/>
    </row>
    <row r="421" spans="70:70" x14ac:dyDescent="0.25">
      <c r="BR421" s="46"/>
    </row>
    <row r="422" spans="70:70" x14ac:dyDescent="0.25">
      <c r="BR422" s="46"/>
    </row>
    <row r="423" spans="70:70" x14ac:dyDescent="0.25">
      <c r="BR423" s="46"/>
    </row>
    <row r="424" spans="70:70" x14ac:dyDescent="0.25">
      <c r="BR424" s="46"/>
    </row>
    <row r="425" spans="70:70" x14ac:dyDescent="0.25">
      <c r="BR425" s="46"/>
    </row>
    <row r="426" spans="70:70" x14ac:dyDescent="0.25">
      <c r="BR426" s="46"/>
    </row>
    <row r="427" spans="70:70" x14ac:dyDescent="0.25">
      <c r="BR427" s="46"/>
    </row>
    <row r="428" spans="70:70" x14ac:dyDescent="0.25">
      <c r="BR428" s="46"/>
    </row>
    <row r="429" spans="70:70" x14ac:dyDescent="0.25">
      <c r="BR429" s="46"/>
    </row>
    <row r="430" spans="70:70" x14ac:dyDescent="0.25">
      <c r="BR430" s="46"/>
    </row>
    <row r="431" spans="70:70" x14ac:dyDescent="0.25">
      <c r="BR431" s="46"/>
    </row>
    <row r="432" spans="70:70" x14ac:dyDescent="0.25">
      <c r="BR432" s="46"/>
    </row>
    <row r="433" spans="70:70" x14ac:dyDescent="0.25">
      <c r="BR433" s="46"/>
    </row>
    <row r="434" spans="70:70" x14ac:dyDescent="0.25">
      <c r="BR434" s="46"/>
    </row>
    <row r="435" spans="70:70" x14ac:dyDescent="0.25">
      <c r="BR435" s="46"/>
    </row>
    <row r="436" spans="70:70" x14ac:dyDescent="0.25">
      <c r="BR436" s="46"/>
    </row>
    <row r="437" spans="70:70" x14ac:dyDescent="0.25">
      <c r="BR437" s="46"/>
    </row>
    <row r="438" spans="70:70" x14ac:dyDescent="0.25">
      <c r="BR438" s="46"/>
    </row>
    <row r="439" spans="70:70" x14ac:dyDescent="0.25">
      <c r="BR439" s="46"/>
    </row>
    <row r="440" spans="70:70" x14ac:dyDescent="0.25">
      <c r="BR440" s="46"/>
    </row>
    <row r="441" spans="70:70" x14ac:dyDescent="0.25">
      <c r="BR441" s="46"/>
    </row>
    <row r="442" spans="70:70" x14ac:dyDescent="0.25">
      <c r="BR442" s="46"/>
    </row>
    <row r="443" spans="70:70" x14ac:dyDescent="0.25">
      <c r="BR443" s="46"/>
    </row>
    <row r="444" spans="70:70" x14ac:dyDescent="0.25">
      <c r="BR444" s="46"/>
    </row>
    <row r="445" spans="70:70" x14ac:dyDescent="0.25">
      <c r="BR445" s="46"/>
    </row>
    <row r="446" spans="70:70" x14ac:dyDescent="0.25">
      <c r="BR446" s="46"/>
    </row>
    <row r="447" spans="70:70" x14ac:dyDescent="0.25">
      <c r="BR447" s="46"/>
    </row>
    <row r="448" spans="70:70" x14ac:dyDescent="0.25">
      <c r="BR448" s="46"/>
    </row>
    <row r="449" spans="70:70" x14ac:dyDescent="0.25">
      <c r="BR449" s="46"/>
    </row>
    <row r="450" spans="70:70" x14ac:dyDescent="0.25">
      <c r="BR450" s="46"/>
    </row>
    <row r="451" spans="70:70" x14ac:dyDescent="0.25">
      <c r="BR451" s="46"/>
    </row>
    <row r="452" spans="70:70" x14ac:dyDescent="0.25">
      <c r="BR452" s="46"/>
    </row>
    <row r="453" spans="70:70" x14ac:dyDescent="0.25">
      <c r="BR453" s="46"/>
    </row>
    <row r="454" spans="70:70" x14ac:dyDescent="0.25">
      <c r="BR454" s="46"/>
    </row>
    <row r="455" spans="70:70" x14ac:dyDescent="0.25">
      <c r="BR455" s="46"/>
    </row>
    <row r="456" spans="70:70" x14ac:dyDescent="0.25">
      <c r="BR456" s="46"/>
    </row>
    <row r="457" spans="70:70" x14ac:dyDescent="0.25">
      <c r="BR457" s="46"/>
    </row>
    <row r="458" spans="70:70" x14ac:dyDescent="0.25">
      <c r="BR458" s="46"/>
    </row>
    <row r="459" spans="70:70" x14ac:dyDescent="0.25">
      <c r="BR459" s="46"/>
    </row>
    <row r="460" spans="70:70" x14ac:dyDescent="0.25">
      <c r="BR460" s="46"/>
    </row>
    <row r="461" spans="70:70" x14ac:dyDescent="0.25">
      <c r="BR461" s="46"/>
    </row>
    <row r="462" spans="70:70" x14ac:dyDescent="0.25">
      <c r="BR462" s="46"/>
    </row>
    <row r="463" spans="70:70" x14ac:dyDescent="0.25">
      <c r="BR463" s="46"/>
    </row>
    <row r="464" spans="70:70" x14ac:dyDescent="0.25">
      <c r="BR464" s="46"/>
    </row>
    <row r="465" spans="70:70" x14ac:dyDescent="0.25">
      <c r="BR465" s="46"/>
    </row>
    <row r="466" spans="70:70" x14ac:dyDescent="0.25">
      <c r="BR466" s="46"/>
    </row>
    <row r="467" spans="70:70" x14ac:dyDescent="0.25">
      <c r="BR467" s="46"/>
    </row>
    <row r="468" spans="70:70" x14ac:dyDescent="0.25">
      <c r="BR468" s="46"/>
    </row>
    <row r="469" spans="70:70" x14ac:dyDescent="0.25">
      <c r="BR469" s="46"/>
    </row>
    <row r="470" spans="70:70" x14ac:dyDescent="0.25">
      <c r="BR470" s="46"/>
    </row>
    <row r="471" spans="70:70" x14ac:dyDescent="0.25">
      <c r="BR471" s="46"/>
    </row>
    <row r="472" spans="70:70" x14ac:dyDescent="0.25">
      <c r="BR472" s="46"/>
    </row>
    <row r="473" spans="70:70" x14ac:dyDescent="0.25">
      <c r="BR473" s="46"/>
    </row>
    <row r="474" spans="70:70" x14ac:dyDescent="0.25">
      <c r="BR474" s="46"/>
    </row>
    <row r="475" spans="70:70" x14ac:dyDescent="0.25">
      <c r="BR475" s="46"/>
    </row>
    <row r="476" spans="70:70" x14ac:dyDescent="0.25">
      <c r="BR476" s="46"/>
    </row>
    <row r="477" spans="70:70" x14ac:dyDescent="0.25">
      <c r="BR477" s="46"/>
    </row>
    <row r="478" spans="70:70" x14ac:dyDescent="0.25">
      <c r="BR478" s="46"/>
    </row>
    <row r="479" spans="70:70" x14ac:dyDescent="0.25">
      <c r="BR479" s="46"/>
    </row>
    <row r="480" spans="70:70" x14ac:dyDescent="0.25">
      <c r="BR480" s="46"/>
    </row>
    <row r="481" spans="70:70" x14ac:dyDescent="0.25">
      <c r="BR481" s="46"/>
    </row>
    <row r="482" spans="70:70" x14ac:dyDescent="0.25">
      <c r="BR482" s="46"/>
    </row>
    <row r="483" spans="70:70" x14ac:dyDescent="0.25">
      <c r="BR483" s="46"/>
    </row>
    <row r="484" spans="70:70" x14ac:dyDescent="0.25">
      <c r="BR484" s="46"/>
    </row>
    <row r="485" spans="70:70" x14ac:dyDescent="0.25">
      <c r="BR485" s="46"/>
    </row>
    <row r="486" spans="70:70" x14ac:dyDescent="0.25">
      <c r="BR486" s="46"/>
    </row>
    <row r="487" spans="70:70" x14ac:dyDescent="0.25">
      <c r="BR487" s="46"/>
    </row>
    <row r="488" spans="70:70" x14ac:dyDescent="0.25">
      <c r="BR488" s="46"/>
    </row>
    <row r="489" spans="70:70" x14ac:dyDescent="0.25">
      <c r="BR489" s="46"/>
    </row>
    <row r="490" spans="70:70" x14ac:dyDescent="0.25">
      <c r="BR490" s="46"/>
    </row>
    <row r="491" spans="70:70" x14ac:dyDescent="0.25">
      <c r="BR491" s="46"/>
    </row>
    <row r="492" spans="70:70" x14ac:dyDescent="0.25">
      <c r="BR492" s="46"/>
    </row>
    <row r="493" spans="70:70" x14ac:dyDescent="0.25">
      <c r="BR493" s="46"/>
    </row>
    <row r="494" spans="70:70" x14ac:dyDescent="0.25">
      <c r="BR494" s="46"/>
    </row>
    <row r="495" spans="70:70" x14ac:dyDescent="0.25">
      <c r="BR495" s="46"/>
    </row>
    <row r="496" spans="70:70" x14ac:dyDescent="0.25">
      <c r="BR496" s="46"/>
    </row>
    <row r="497" spans="70:70" x14ac:dyDescent="0.25">
      <c r="BR497" s="46"/>
    </row>
    <row r="498" spans="70:70" x14ac:dyDescent="0.25">
      <c r="BR498" s="46"/>
    </row>
    <row r="499" spans="70:70" x14ac:dyDescent="0.25">
      <c r="BR499" s="46"/>
    </row>
    <row r="500" spans="70:70" x14ac:dyDescent="0.25">
      <c r="BR500" s="46"/>
    </row>
    <row r="501" spans="70:70" x14ac:dyDescent="0.25">
      <c r="BR501" s="46"/>
    </row>
    <row r="502" spans="70:70" x14ac:dyDescent="0.25">
      <c r="BR502" s="46"/>
    </row>
    <row r="503" spans="70:70" x14ac:dyDescent="0.25">
      <c r="BR503" s="46"/>
    </row>
    <row r="504" spans="70:70" x14ac:dyDescent="0.25">
      <c r="BR504" s="46"/>
    </row>
    <row r="505" spans="70:70" x14ac:dyDescent="0.25">
      <c r="BR505" s="46"/>
    </row>
    <row r="506" spans="70:70" x14ac:dyDescent="0.25">
      <c r="BR506" s="46"/>
    </row>
    <row r="507" spans="70:70" x14ac:dyDescent="0.25">
      <c r="BR507" s="46"/>
    </row>
    <row r="508" spans="70:70" x14ac:dyDescent="0.25">
      <c r="BR508" s="46"/>
    </row>
    <row r="509" spans="70:70" x14ac:dyDescent="0.25">
      <c r="BR509" s="46"/>
    </row>
    <row r="510" spans="70:70" x14ac:dyDescent="0.25">
      <c r="BR510" s="46"/>
    </row>
    <row r="511" spans="70:70" x14ac:dyDescent="0.25">
      <c r="BR511" s="46"/>
    </row>
    <row r="512" spans="70:70" x14ac:dyDescent="0.25">
      <c r="BR512" s="46"/>
    </row>
    <row r="513" spans="70:70" x14ac:dyDescent="0.25">
      <c r="BR513" s="46"/>
    </row>
    <row r="514" spans="70:70" x14ac:dyDescent="0.25">
      <c r="BR514" s="46"/>
    </row>
    <row r="515" spans="70:70" x14ac:dyDescent="0.25">
      <c r="BR515" s="46"/>
    </row>
    <row r="516" spans="70:70" x14ac:dyDescent="0.25">
      <c r="BR516" s="46"/>
    </row>
    <row r="517" spans="70:70" x14ac:dyDescent="0.25">
      <c r="BR517" s="46"/>
    </row>
    <row r="518" spans="70:70" x14ac:dyDescent="0.25">
      <c r="BR518" s="46"/>
    </row>
    <row r="519" spans="70:70" x14ac:dyDescent="0.25">
      <c r="BR519" s="46"/>
    </row>
    <row r="520" spans="70:70" x14ac:dyDescent="0.25">
      <c r="BR520" s="46"/>
    </row>
    <row r="521" spans="70:70" x14ac:dyDescent="0.25">
      <c r="BR521" s="46"/>
    </row>
    <row r="522" spans="70:70" x14ac:dyDescent="0.25">
      <c r="BR522" s="46"/>
    </row>
    <row r="523" spans="70:70" x14ac:dyDescent="0.25">
      <c r="BR523" s="46"/>
    </row>
    <row r="524" spans="70:70" x14ac:dyDescent="0.25">
      <c r="BR524" s="46"/>
    </row>
    <row r="525" spans="70:70" x14ac:dyDescent="0.25">
      <c r="BR525" s="46"/>
    </row>
    <row r="526" spans="70:70" x14ac:dyDescent="0.25">
      <c r="BR526" s="46"/>
    </row>
    <row r="527" spans="70:70" x14ac:dyDescent="0.25">
      <c r="BR527" s="46"/>
    </row>
    <row r="528" spans="70:70" x14ac:dyDescent="0.25">
      <c r="BR528" s="46"/>
    </row>
    <row r="529" spans="70:70" x14ac:dyDescent="0.25">
      <c r="BR529" s="46"/>
    </row>
    <row r="530" spans="70:70" x14ac:dyDescent="0.25">
      <c r="BR530" s="46"/>
    </row>
    <row r="531" spans="70:70" x14ac:dyDescent="0.25">
      <c r="BR531" s="46"/>
    </row>
    <row r="532" spans="70:70" x14ac:dyDescent="0.25">
      <c r="BR532" s="46"/>
    </row>
    <row r="533" spans="70:70" x14ac:dyDescent="0.25">
      <c r="BR533" s="46"/>
    </row>
    <row r="534" spans="70:70" x14ac:dyDescent="0.25">
      <c r="BR534" s="46"/>
    </row>
    <row r="535" spans="70:70" x14ac:dyDescent="0.25">
      <c r="BR535" s="46"/>
    </row>
    <row r="536" spans="70:70" x14ac:dyDescent="0.25">
      <c r="BR536" s="46"/>
    </row>
    <row r="537" spans="70:70" x14ac:dyDescent="0.25">
      <c r="BR537" s="46"/>
    </row>
    <row r="538" spans="70:70" x14ac:dyDescent="0.25">
      <c r="BR538" s="46"/>
    </row>
    <row r="539" spans="70:70" x14ac:dyDescent="0.25">
      <c r="BR539" s="46"/>
    </row>
    <row r="540" spans="70:70" x14ac:dyDescent="0.25">
      <c r="BR540" s="46"/>
    </row>
    <row r="541" spans="70:70" x14ac:dyDescent="0.25">
      <c r="BR541" s="46"/>
    </row>
    <row r="542" spans="70:70" x14ac:dyDescent="0.25">
      <c r="BR542" s="46"/>
    </row>
    <row r="543" spans="70:70" x14ac:dyDescent="0.25">
      <c r="BR543" s="46"/>
    </row>
    <row r="544" spans="70:70" x14ac:dyDescent="0.25">
      <c r="BR544" s="46"/>
    </row>
    <row r="545" spans="70:70" x14ac:dyDescent="0.25">
      <c r="BR545" s="46"/>
    </row>
    <row r="546" spans="70:70" x14ac:dyDescent="0.25">
      <c r="BR546" s="46"/>
    </row>
    <row r="547" spans="70:70" x14ac:dyDescent="0.25">
      <c r="BR547" s="46"/>
    </row>
    <row r="548" spans="70:70" x14ac:dyDescent="0.25">
      <c r="BR548" s="46"/>
    </row>
    <row r="549" spans="70:70" x14ac:dyDescent="0.25">
      <c r="BR549" s="46"/>
    </row>
    <row r="550" spans="70:70" x14ac:dyDescent="0.25">
      <c r="BR550" s="46"/>
    </row>
    <row r="551" spans="70:70" x14ac:dyDescent="0.25">
      <c r="BR551" s="46"/>
    </row>
    <row r="552" spans="70:70" x14ac:dyDescent="0.25">
      <c r="BR552" s="46"/>
    </row>
    <row r="553" spans="70:70" x14ac:dyDescent="0.25">
      <c r="BR553" s="46"/>
    </row>
    <row r="554" spans="70:70" x14ac:dyDescent="0.25">
      <c r="BR554" s="46"/>
    </row>
    <row r="555" spans="70:70" x14ac:dyDescent="0.25">
      <c r="BR555" s="46"/>
    </row>
    <row r="556" spans="70:70" x14ac:dyDescent="0.25">
      <c r="BR556" s="46"/>
    </row>
    <row r="557" spans="70:70" x14ac:dyDescent="0.25">
      <c r="BR557" s="46"/>
    </row>
    <row r="558" spans="70:70" x14ac:dyDescent="0.25">
      <c r="BR558" s="46"/>
    </row>
    <row r="559" spans="70:70" x14ac:dyDescent="0.25">
      <c r="BR559" s="46"/>
    </row>
    <row r="560" spans="70:70" x14ac:dyDescent="0.25">
      <c r="BR560" s="46"/>
    </row>
    <row r="561" spans="70:70" x14ac:dyDescent="0.25">
      <c r="BR561" s="46"/>
    </row>
    <row r="562" spans="70:70" x14ac:dyDescent="0.25">
      <c r="BR562" s="46"/>
    </row>
    <row r="563" spans="70:70" x14ac:dyDescent="0.25">
      <c r="BR563" s="46"/>
    </row>
    <row r="564" spans="70:70" x14ac:dyDescent="0.25">
      <c r="BR564" s="46"/>
    </row>
    <row r="565" spans="70:70" x14ac:dyDescent="0.25">
      <c r="BR565" s="46"/>
    </row>
    <row r="566" spans="70:70" x14ac:dyDescent="0.25">
      <c r="BR566" s="46"/>
    </row>
    <row r="567" spans="70:70" x14ac:dyDescent="0.25">
      <c r="BR567" s="46"/>
    </row>
    <row r="568" spans="70:70" x14ac:dyDescent="0.25">
      <c r="BR568" s="46"/>
    </row>
    <row r="569" spans="70:70" x14ac:dyDescent="0.25">
      <c r="BR569" s="46"/>
    </row>
    <row r="570" spans="70:70" x14ac:dyDescent="0.25">
      <c r="BR570" s="46"/>
    </row>
    <row r="571" spans="70:70" x14ac:dyDescent="0.25">
      <c r="BR571" s="46"/>
    </row>
    <row r="572" spans="70:70" x14ac:dyDescent="0.25">
      <c r="BR572" s="46"/>
    </row>
    <row r="573" spans="70:70" x14ac:dyDescent="0.25">
      <c r="BR573" s="46"/>
    </row>
    <row r="574" spans="70:70" x14ac:dyDescent="0.25">
      <c r="BR574" s="46"/>
    </row>
    <row r="575" spans="70:70" x14ac:dyDescent="0.25">
      <c r="BR575" s="46"/>
    </row>
    <row r="576" spans="70:70" x14ac:dyDescent="0.25">
      <c r="BR576" s="46"/>
    </row>
    <row r="577" spans="70:70" x14ac:dyDescent="0.25">
      <c r="BR577" s="46"/>
    </row>
    <row r="578" spans="70:70" x14ac:dyDescent="0.25">
      <c r="BR578" s="46"/>
    </row>
    <row r="579" spans="70:70" x14ac:dyDescent="0.25">
      <c r="BR579" s="46"/>
    </row>
    <row r="580" spans="70:70" x14ac:dyDescent="0.25">
      <c r="BR580" s="46"/>
    </row>
    <row r="581" spans="70:70" x14ac:dyDescent="0.25">
      <c r="BR581" s="46"/>
    </row>
    <row r="582" spans="70:70" x14ac:dyDescent="0.25">
      <c r="BR582" s="46"/>
    </row>
    <row r="583" spans="70:70" x14ac:dyDescent="0.25">
      <c r="BR583" s="46"/>
    </row>
    <row r="584" spans="70:70" x14ac:dyDescent="0.25">
      <c r="BR584" s="46"/>
    </row>
    <row r="585" spans="70:70" x14ac:dyDescent="0.25">
      <c r="BR585" s="46"/>
    </row>
    <row r="586" spans="70:70" x14ac:dyDescent="0.25">
      <c r="BR586" s="46"/>
    </row>
    <row r="587" spans="70:70" x14ac:dyDescent="0.25">
      <c r="BR587" s="46"/>
    </row>
    <row r="588" spans="70:70" x14ac:dyDescent="0.25">
      <c r="BR588" s="46"/>
    </row>
    <row r="589" spans="70:70" x14ac:dyDescent="0.25">
      <c r="BR589" s="46"/>
    </row>
    <row r="590" spans="70:70" x14ac:dyDescent="0.25">
      <c r="BR590" s="46"/>
    </row>
    <row r="591" spans="70:70" x14ac:dyDescent="0.25">
      <c r="BR591" s="46"/>
    </row>
    <row r="592" spans="70:70" x14ac:dyDescent="0.25">
      <c r="BR592" s="46"/>
    </row>
    <row r="593" spans="70:70" x14ac:dyDescent="0.25">
      <c r="BR593" s="46"/>
    </row>
    <row r="594" spans="70:70" x14ac:dyDescent="0.25">
      <c r="BR594" s="46"/>
    </row>
    <row r="595" spans="70:70" x14ac:dyDescent="0.25">
      <c r="BR595" s="46"/>
    </row>
    <row r="596" spans="70:70" x14ac:dyDescent="0.25">
      <c r="BR596" s="46"/>
    </row>
    <row r="597" spans="70:70" x14ac:dyDescent="0.25">
      <c r="BR597" s="46"/>
    </row>
    <row r="598" spans="70:70" x14ac:dyDescent="0.25">
      <c r="BR598" s="46"/>
    </row>
    <row r="599" spans="70:70" x14ac:dyDescent="0.25">
      <c r="BR599" s="46"/>
    </row>
    <row r="600" spans="70:70" x14ac:dyDescent="0.25">
      <c r="BR600" s="46"/>
    </row>
    <row r="601" spans="70:70" x14ac:dyDescent="0.25">
      <c r="BR601" s="46"/>
    </row>
    <row r="602" spans="70:70" x14ac:dyDescent="0.25">
      <c r="BR602" s="46"/>
    </row>
    <row r="603" spans="70:70" x14ac:dyDescent="0.25">
      <c r="BR603" s="46"/>
    </row>
    <row r="604" spans="70:70" x14ac:dyDescent="0.25">
      <c r="BR604" s="46"/>
    </row>
    <row r="605" spans="70:70" x14ac:dyDescent="0.25">
      <c r="BR605" s="46"/>
    </row>
    <row r="606" spans="70:70" x14ac:dyDescent="0.25">
      <c r="BR606" s="46"/>
    </row>
    <row r="607" spans="70:70" x14ac:dyDescent="0.25">
      <c r="BR607" s="46"/>
    </row>
    <row r="608" spans="70:70" x14ac:dyDescent="0.25">
      <c r="BR608" s="46"/>
    </row>
    <row r="609" spans="70:70" x14ac:dyDescent="0.25">
      <c r="BR609" s="46"/>
    </row>
    <row r="610" spans="70:70" x14ac:dyDescent="0.25">
      <c r="BR610" s="46"/>
    </row>
    <row r="611" spans="70:70" x14ac:dyDescent="0.25">
      <c r="BR611" s="46"/>
    </row>
    <row r="612" spans="70:70" x14ac:dyDescent="0.25">
      <c r="BR612" s="46"/>
    </row>
    <row r="613" spans="70:70" x14ac:dyDescent="0.25">
      <c r="BR613" s="46"/>
    </row>
    <row r="614" spans="70:70" x14ac:dyDescent="0.25">
      <c r="BR614" s="46"/>
    </row>
    <row r="615" spans="70:70" x14ac:dyDescent="0.25">
      <c r="BR615" s="46"/>
    </row>
    <row r="616" spans="70:70" x14ac:dyDescent="0.25">
      <c r="BR616" s="46"/>
    </row>
    <row r="617" spans="70:70" x14ac:dyDescent="0.25">
      <c r="BR617" s="46"/>
    </row>
    <row r="618" spans="70:70" x14ac:dyDescent="0.25">
      <c r="BR618" s="46"/>
    </row>
    <row r="619" spans="70:70" x14ac:dyDescent="0.25">
      <c r="BR619" s="46"/>
    </row>
    <row r="620" spans="70:70" x14ac:dyDescent="0.25">
      <c r="BR620" s="46"/>
    </row>
    <row r="621" spans="70:70" x14ac:dyDescent="0.25">
      <c r="BR621" s="46"/>
    </row>
    <row r="622" spans="70:70" x14ac:dyDescent="0.25">
      <c r="BR622" s="46"/>
    </row>
    <row r="623" spans="70:70" x14ac:dyDescent="0.25">
      <c r="BR623" s="46"/>
    </row>
    <row r="624" spans="70:70" x14ac:dyDescent="0.25">
      <c r="BR624" s="46"/>
    </row>
    <row r="625" spans="70:70" x14ac:dyDescent="0.25">
      <c r="BR625" s="46"/>
    </row>
    <row r="626" spans="70:70" x14ac:dyDescent="0.25">
      <c r="BR626" s="46"/>
    </row>
    <row r="627" spans="70:70" x14ac:dyDescent="0.25">
      <c r="BR627" s="46"/>
    </row>
    <row r="628" spans="70:70" x14ac:dyDescent="0.25">
      <c r="BR628" s="46"/>
    </row>
    <row r="629" spans="70:70" x14ac:dyDescent="0.25">
      <c r="BR629" s="46"/>
    </row>
    <row r="630" spans="70:70" x14ac:dyDescent="0.25">
      <c r="BR630" s="46"/>
    </row>
    <row r="631" spans="70:70" x14ac:dyDescent="0.25">
      <c r="BR631" s="46"/>
    </row>
    <row r="632" spans="70:70" x14ac:dyDescent="0.25">
      <c r="BR632" s="46"/>
    </row>
    <row r="633" spans="70:70" x14ac:dyDescent="0.25">
      <c r="BR633" s="46"/>
    </row>
    <row r="634" spans="70:70" x14ac:dyDescent="0.25">
      <c r="BR634" s="46"/>
    </row>
    <row r="635" spans="70:70" x14ac:dyDescent="0.25">
      <c r="BR635" s="46"/>
    </row>
    <row r="636" spans="70:70" x14ac:dyDescent="0.25">
      <c r="BR636" s="46"/>
    </row>
    <row r="637" spans="70:70" x14ac:dyDescent="0.25">
      <c r="BR637" s="46"/>
    </row>
    <row r="638" spans="70:70" x14ac:dyDescent="0.25">
      <c r="BR638" s="46"/>
    </row>
    <row r="639" spans="70:70" x14ac:dyDescent="0.25">
      <c r="BR639" s="46"/>
    </row>
    <row r="640" spans="70:70" x14ac:dyDescent="0.25">
      <c r="BR640" s="46"/>
    </row>
    <row r="641" spans="70:70" x14ac:dyDescent="0.25">
      <c r="BR641" s="46"/>
    </row>
    <row r="642" spans="70:70" x14ac:dyDescent="0.25">
      <c r="BR642" s="46"/>
    </row>
    <row r="643" spans="70:70" x14ac:dyDescent="0.25">
      <c r="BR643" s="46"/>
    </row>
    <row r="644" spans="70:70" x14ac:dyDescent="0.25">
      <c r="BR644" s="46"/>
    </row>
    <row r="645" spans="70:70" x14ac:dyDescent="0.25">
      <c r="BR645" s="46"/>
    </row>
    <row r="646" spans="70:70" x14ac:dyDescent="0.25">
      <c r="BR646" s="46"/>
    </row>
    <row r="647" spans="70:70" x14ac:dyDescent="0.25">
      <c r="BR647" s="46"/>
    </row>
    <row r="648" spans="70:70" x14ac:dyDescent="0.25">
      <c r="BR648" s="46"/>
    </row>
    <row r="649" spans="70:70" x14ac:dyDescent="0.25">
      <c r="BR649" s="46"/>
    </row>
    <row r="650" spans="70:70" x14ac:dyDescent="0.25">
      <c r="BR650" s="46"/>
    </row>
    <row r="651" spans="70:70" x14ac:dyDescent="0.25">
      <c r="BR651" s="46"/>
    </row>
    <row r="652" spans="70:70" x14ac:dyDescent="0.25">
      <c r="BR652" s="46"/>
    </row>
    <row r="653" spans="70:70" x14ac:dyDescent="0.25">
      <c r="BR653" s="46"/>
    </row>
    <row r="654" spans="70:70" x14ac:dyDescent="0.25">
      <c r="BR654" s="46"/>
    </row>
    <row r="655" spans="70:70" x14ac:dyDescent="0.25">
      <c r="BR655" s="46"/>
    </row>
    <row r="656" spans="70:70" x14ac:dyDescent="0.25">
      <c r="BR656" s="46"/>
    </row>
    <row r="657" spans="70:73" x14ac:dyDescent="0.25">
      <c r="BR657" s="46"/>
    </row>
    <row r="658" spans="70:73" x14ac:dyDescent="0.25">
      <c r="BR658" s="46"/>
    </row>
    <row r="659" spans="70:73" x14ac:dyDescent="0.25">
      <c r="BR659" s="46"/>
    </row>
    <row r="660" spans="70:73" x14ac:dyDescent="0.25">
      <c r="BR660" s="46"/>
    </row>
    <row r="661" spans="70:73" x14ac:dyDescent="0.25">
      <c r="BR661" s="46"/>
    </row>
    <row r="662" spans="70:73" x14ac:dyDescent="0.25">
      <c r="BR662" s="46"/>
    </row>
    <row r="663" spans="70:73" x14ac:dyDescent="0.25">
      <c r="BR663" s="46"/>
    </row>
    <row r="664" spans="70:73" x14ac:dyDescent="0.25">
      <c r="BR664" s="46"/>
    </row>
    <row r="665" spans="70:73" x14ac:dyDescent="0.25">
      <c r="BR665" s="46"/>
    </row>
    <row r="666" spans="70:73" x14ac:dyDescent="0.25">
      <c r="BR666" s="46"/>
    </row>
    <row r="667" spans="70:73" x14ac:dyDescent="0.25">
      <c r="BR667" s="46"/>
      <c r="BS667" s="13"/>
      <c r="BT667" s="13"/>
      <c r="BU667" s="13"/>
    </row>
    <row r="668" spans="70:73" x14ac:dyDescent="0.25">
      <c r="BR668" s="46"/>
    </row>
    <row r="669" spans="70:73" x14ac:dyDescent="0.25">
      <c r="BR669" s="46"/>
    </row>
    <row r="670" spans="70:73" x14ac:dyDescent="0.25">
      <c r="BR670" s="46"/>
    </row>
    <row r="671" spans="70:73" x14ac:dyDescent="0.25">
      <c r="BR671" s="46"/>
    </row>
    <row r="672" spans="70:73" x14ac:dyDescent="0.25">
      <c r="BR672" s="46"/>
    </row>
    <row r="673" spans="70:70" x14ac:dyDescent="0.25">
      <c r="BR673" s="46"/>
    </row>
    <row r="674" spans="70:70" x14ac:dyDescent="0.25">
      <c r="BR674" s="46"/>
    </row>
    <row r="675" spans="70:70" x14ac:dyDescent="0.25">
      <c r="BR675" s="46"/>
    </row>
    <row r="676" spans="70:70" x14ac:dyDescent="0.25">
      <c r="BR676" s="46"/>
    </row>
    <row r="677" spans="70:70" x14ac:dyDescent="0.25">
      <c r="BR677" s="46"/>
    </row>
    <row r="678" spans="70:70" x14ac:dyDescent="0.25">
      <c r="BR678" s="46"/>
    </row>
    <row r="679" spans="70:70" x14ac:dyDescent="0.25">
      <c r="BR679" s="46"/>
    </row>
    <row r="680" spans="70:70" x14ac:dyDescent="0.25">
      <c r="BR680" s="46"/>
    </row>
    <row r="681" spans="70:70" x14ac:dyDescent="0.25">
      <c r="BR681" s="46"/>
    </row>
    <row r="682" spans="70:70" x14ac:dyDescent="0.25">
      <c r="BR682" s="46"/>
    </row>
    <row r="683" spans="70:70" x14ac:dyDescent="0.25">
      <c r="BR683" s="46"/>
    </row>
    <row r="684" spans="70:70" x14ac:dyDescent="0.25">
      <c r="BR684" s="46"/>
    </row>
    <row r="685" spans="70:70" x14ac:dyDescent="0.25">
      <c r="BR685" s="46"/>
    </row>
    <row r="686" spans="70:70" x14ac:dyDescent="0.25">
      <c r="BR686" s="46"/>
    </row>
    <row r="687" spans="70:70" x14ac:dyDescent="0.25">
      <c r="BR687" s="46"/>
    </row>
    <row r="688" spans="70:70" x14ac:dyDescent="0.25">
      <c r="BR688" s="46"/>
    </row>
    <row r="689" spans="70:70" x14ac:dyDescent="0.25">
      <c r="BR689" s="46"/>
    </row>
    <row r="690" spans="70:70" x14ac:dyDescent="0.25">
      <c r="BR690" s="46"/>
    </row>
    <row r="691" spans="70:70" x14ac:dyDescent="0.25">
      <c r="BR691" s="46"/>
    </row>
    <row r="692" spans="70:70" x14ac:dyDescent="0.25">
      <c r="BR692" s="46"/>
    </row>
    <row r="693" spans="70:70" x14ac:dyDescent="0.25">
      <c r="BR693" s="46"/>
    </row>
    <row r="694" spans="70:70" x14ac:dyDescent="0.25">
      <c r="BR694" s="46"/>
    </row>
    <row r="695" spans="70:70" x14ac:dyDescent="0.25">
      <c r="BR695" s="46"/>
    </row>
    <row r="696" spans="70:70" x14ac:dyDescent="0.25">
      <c r="BR696" s="46"/>
    </row>
    <row r="697" spans="70:70" x14ac:dyDescent="0.25">
      <c r="BR697" s="46"/>
    </row>
    <row r="698" spans="70:70" x14ac:dyDescent="0.25">
      <c r="BR698" s="46"/>
    </row>
    <row r="699" spans="70:70" x14ac:dyDescent="0.25">
      <c r="BR699" s="46"/>
    </row>
    <row r="700" spans="70:70" x14ac:dyDescent="0.25">
      <c r="BR700" s="46"/>
    </row>
    <row r="701" spans="70:70" x14ac:dyDescent="0.25">
      <c r="BR701" s="46"/>
    </row>
    <row r="702" spans="70:70" x14ac:dyDescent="0.25">
      <c r="BR702" s="46"/>
    </row>
    <row r="703" spans="70:70" x14ac:dyDescent="0.25">
      <c r="BR703" s="46"/>
    </row>
    <row r="704" spans="70:70" x14ac:dyDescent="0.25">
      <c r="BR704" s="46"/>
    </row>
    <row r="705" spans="70:70" x14ac:dyDescent="0.25">
      <c r="BR705" s="46"/>
    </row>
    <row r="706" spans="70:70" x14ac:dyDescent="0.25">
      <c r="BR706" s="46"/>
    </row>
    <row r="707" spans="70:70" x14ac:dyDescent="0.25">
      <c r="BR707" s="46"/>
    </row>
    <row r="708" spans="70:70" x14ac:dyDescent="0.25">
      <c r="BR708" s="46"/>
    </row>
    <row r="709" spans="70:70" x14ac:dyDescent="0.25">
      <c r="BR709" s="46"/>
    </row>
    <row r="710" spans="70:70" x14ac:dyDescent="0.25">
      <c r="BR710" s="46"/>
    </row>
    <row r="711" spans="70:70" x14ac:dyDescent="0.25">
      <c r="BR711" s="46"/>
    </row>
    <row r="712" spans="70:70" x14ac:dyDescent="0.25">
      <c r="BR712" s="46"/>
    </row>
    <row r="713" spans="70:70" x14ac:dyDescent="0.25">
      <c r="BR713" s="46"/>
    </row>
    <row r="714" spans="70:70" x14ac:dyDescent="0.25">
      <c r="BR714" s="46"/>
    </row>
    <row r="715" spans="70:70" x14ac:dyDescent="0.25">
      <c r="BR715" s="46"/>
    </row>
    <row r="716" spans="70:70" x14ac:dyDescent="0.25">
      <c r="BR716" s="46"/>
    </row>
    <row r="717" spans="70:70" x14ac:dyDescent="0.25">
      <c r="BR717" s="46"/>
    </row>
    <row r="718" spans="70:70" x14ac:dyDescent="0.25">
      <c r="BR718" s="46"/>
    </row>
    <row r="719" spans="70:70" x14ac:dyDescent="0.25">
      <c r="BR719" s="46"/>
    </row>
    <row r="720" spans="70:70" x14ac:dyDescent="0.25">
      <c r="BR720" s="46"/>
    </row>
    <row r="721" spans="70:70" x14ac:dyDescent="0.25">
      <c r="BR721" s="46"/>
    </row>
    <row r="722" spans="70:70" x14ac:dyDescent="0.25">
      <c r="BR722" s="46"/>
    </row>
    <row r="723" spans="70:70" x14ac:dyDescent="0.25">
      <c r="BR723" s="46"/>
    </row>
    <row r="724" spans="70:70" x14ac:dyDescent="0.25">
      <c r="BR724" s="46"/>
    </row>
    <row r="725" spans="70:70" x14ac:dyDescent="0.25">
      <c r="BR725" s="46"/>
    </row>
    <row r="726" spans="70:70" x14ac:dyDescent="0.25">
      <c r="BR726" s="46"/>
    </row>
    <row r="727" spans="70:70" x14ac:dyDescent="0.25">
      <c r="BR727" s="46"/>
    </row>
    <row r="728" spans="70:70" x14ac:dyDescent="0.25">
      <c r="BR728" s="46"/>
    </row>
    <row r="729" spans="70:70" x14ac:dyDescent="0.25">
      <c r="BR729" s="46"/>
    </row>
    <row r="730" spans="70:70" x14ac:dyDescent="0.25">
      <c r="BR730" s="46"/>
    </row>
    <row r="731" spans="70:70" x14ac:dyDescent="0.25">
      <c r="BR731" s="46"/>
    </row>
    <row r="732" spans="70:70" x14ac:dyDescent="0.25">
      <c r="BR732" s="46"/>
    </row>
    <row r="733" spans="70:70" x14ac:dyDescent="0.25">
      <c r="BR733" s="46"/>
    </row>
    <row r="734" spans="70:70" x14ac:dyDescent="0.25">
      <c r="BR734" s="46"/>
    </row>
    <row r="735" spans="70:70" x14ac:dyDescent="0.25">
      <c r="BR735" s="46"/>
    </row>
    <row r="736" spans="70:70" x14ac:dyDescent="0.25">
      <c r="BR736" s="46"/>
    </row>
    <row r="737" spans="70:70" x14ac:dyDescent="0.25">
      <c r="BR737" s="46"/>
    </row>
    <row r="738" spans="70:70" x14ac:dyDescent="0.25">
      <c r="BR738" s="46"/>
    </row>
    <row r="739" spans="70:70" x14ac:dyDescent="0.25">
      <c r="BR739" s="46"/>
    </row>
    <row r="740" spans="70:70" x14ac:dyDescent="0.25">
      <c r="BR740" s="46"/>
    </row>
    <row r="741" spans="70:70" x14ac:dyDescent="0.25">
      <c r="BR741" s="46"/>
    </row>
    <row r="742" spans="70:70" x14ac:dyDescent="0.25">
      <c r="BR742" s="46"/>
    </row>
    <row r="743" spans="70:70" x14ac:dyDescent="0.25">
      <c r="BR743" s="46"/>
    </row>
    <row r="744" spans="70:70" x14ac:dyDescent="0.25">
      <c r="BR744" s="46"/>
    </row>
    <row r="745" spans="70:70" x14ac:dyDescent="0.25">
      <c r="BR745" s="46"/>
    </row>
    <row r="746" spans="70:70" x14ac:dyDescent="0.25">
      <c r="BR746" s="46"/>
    </row>
    <row r="747" spans="70:70" x14ac:dyDescent="0.25">
      <c r="BR747" s="46"/>
    </row>
    <row r="748" spans="70:70" x14ac:dyDescent="0.25">
      <c r="BR748" s="46"/>
    </row>
    <row r="749" spans="70:70" x14ac:dyDescent="0.25">
      <c r="BR749" s="46"/>
    </row>
    <row r="750" spans="70:70" x14ac:dyDescent="0.25">
      <c r="BR750" s="46"/>
    </row>
    <row r="751" spans="70:70" x14ac:dyDescent="0.25">
      <c r="BR751" s="46"/>
    </row>
    <row r="752" spans="70:70" x14ac:dyDescent="0.25">
      <c r="BR752" s="46"/>
    </row>
    <row r="753" spans="70:70" x14ac:dyDescent="0.25">
      <c r="BR753" s="46"/>
    </row>
    <row r="754" spans="70:70" x14ac:dyDescent="0.25">
      <c r="BR754" s="46"/>
    </row>
    <row r="755" spans="70:70" x14ac:dyDescent="0.25">
      <c r="BR755" s="46"/>
    </row>
    <row r="756" spans="70:70" x14ac:dyDescent="0.25">
      <c r="BR756" s="46"/>
    </row>
    <row r="757" spans="70:70" x14ac:dyDescent="0.25">
      <c r="BR757" s="46"/>
    </row>
    <row r="758" spans="70:70" x14ac:dyDescent="0.25">
      <c r="BR758" s="46"/>
    </row>
    <row r="759" spans="70:70" x14ac:dyDescent="0.25">
      <c r="BR759" s="46"/>
    </row>
    <row r="760" spans="70:70" x14ac:dyDescent="0.25">
      <c r="BR760" s="46"/>
    </row>
    <row r="761" spans="70:70" x14ac:dyDescent="0.25">
      <c r="BR761" s="46"/>
    </row>
    <row r="762" spans="70:70" x14ac:dyDescent="0.25">
      <c r="BR762" s="46"/>
    </row>
    <row r="763" spans="70:70" x14ac:dyDescent="0.25">
      <c r="BR763" s="46"/>
    </row>
    <row r="764" spans="70:70" x14ac:dyDescent="0.25">
      <c r="BR764" s="46"/>
    </row>
    <row r="765" spans="70:70" x14ac:dyDescent="0.25">
      <c r="BR765" s="46"/>
    </row>
    <row r="766" spans="70:70" x14ac:dyDescent="0.25">
      <c r="BR766" s="46"/>
    </row>
    <row r="767" spans="70:70" x14ac:dyDescent="0.25">
      <c r="BR767" s="46"/>
    </row>
    <row r="768" spans="70:70" x14ac:dyDescent="0.25">
      <c r="BR768" s="46"/>
    </row>
    <row r="769" spans="70:70" x14ac:dyDescent="0.25">
      <c r="BR769" s="46"/>
    </row>
    <row r="770" spans="70:70" x14ac:dyDescent="0.25">
      <c r="BR770" s="46"/>
    </row>
    <row r="771" spans="70:70" x14ac:dyDescent="0.25">
      <c r="BR771" s="46"/>
    </row>
    <row r="772" spans="70:70" x14ac:dyDescent="0.25">
      <c r="BR772" s="46"/>
    </row>
    <row r="773" spans="70:70" x14ac:dyDescent="0.25">
      <c r="BR773" s="46"/>
    </row>
    <row r="774" spans="70:70" x14ac:dyDescent="0.25">
      <c r="BR774" s="46"/>
    </row>
    <row r="775" spans="70:70" x14ac:dyDescent="0.25">
      <c r="BR775" s="46"/>
    </row>
    <row r="776" spans="70:70" x14ac:dyDescent="0.25">
      <c r="BR776" s="46"/>
    </row>
    <row r="777" spans="70:70" x14ac:dyDescent="0.25">
      <c r="BR777" s="46"/>
    </row>
    <row r="778" spans="70:70" x14ac:dyDescent="0.25">
      <c r="BR778" s="46"/>
    </row>
    <row r="779" spans="70:70" x14ac:dyDescent="0.25">
      <c r="BR779" s="46"/>
    </row>
    <row r="780" spans="70:70" x14ac:dyDescent="0.25">
      <c r="BR780" s="46"/>
    </row>
    <row r="781" spans="70:70" x14ac:dyDescent="0.25">
      <c r="BR781" s="46"/>
    </row>
    <row r="782" spans="70:70" x14ac:dyDescent="0.25">
      <c r="BR782" s="46"/>
    </row>
    <row r="783" spans="70:70" x14ac:dyDescent="0.25">
      <c r="BR783" s="46"/>
    </row>
    <row r="784" spans="70:70" x14ac:dyDescent="0.25">
      <c r="BR784" s="46"/>
    </row>
    <row r="785" spans="70:70" x14ac:dyDescent="0.25">
      <c r="BR785" s="46"/>
    </row>
    <row r="786" spans="70:70" x14ac:dyDescent="0.25">
      <c r="BR786" s="46"/>
    </row>
    <row r="787" spans="70:70" x14ac:dyDescent="0.25">
      <c r="BR787" s="46"/>
    </row>
    <row r="788" spans="70:70" x14ac:dyDescent="0.25">
      <c r="BR788" s="46"/>
    </row>
    <row r="789" spans="70:70" x14ac:dyDescent="0.25">
      <c r="BR789" s="46"/>
    </row>
    <row r="790" spans="70:70" x14ac:dyDescent="0.25">
      <c r="BR790" s="46"/>
    </row>
    <row r="791" spans="70:70" x14ac:dyDescent="0.25">
      <c r="BR791" s="46"/>
    </row>
    <row r="792" spans="70:70" x14ac:dyDescent="0.25">
      <c r="BR792" s="46"/>
    </row>
    <row r="793" spans="70:70" x14ac:dyDescent="0.25">
      <c r="BR793" s="46"/>
    </row>
    <row r="794" spans="70:70" x14ac:dyDescent="0.25">
      <c r="BR794" s="46"/>
    </row>
    <row r="795" spans="70:70" x14ac:dyDescent="0.25">
      <c r="BR795" s="46"/>
    </row>
    <row r="796" spans="70:70" x14ac:dyDescent="0.25">
      <c r="BR796" s="46"/>
    </row>
    <row r="797" spans="70:70" x14ac:dyDescent="0.25">
      <c r="BR797" s="46"/>
    </row>
    <row r="798" spans="70:70" x14ac:dyDescent="0.25">
      <c r="BR798" s="46"/>
    </row>
    <row r="799" spans="70:70" x14ac:dyDescent="0.25">
      <c r="BR799" s="46"/>
    </row>
    <row r="800" spans="70:70" x14ac:dyDescent="0.25">
      <c r="BR800" s="46"/>
    </row>
    <row r="801" spans="70:70" x14ac:dyDescent="0.25">
      <c r="BR801" s="46"/>
    </row>
    <row r="802" spans="70:70" x14ac:dyDescent="0.25">
      <c r="BR802" s="46"/>
    </row>
    <row r="803" spans="70:70" x14ac:dyDescent="0.25">
      <c r="BR803" s="46"/>
    </row>
    <row r="804" spans="70:70" x14ac:dyDescent="0.25">
      <c r="BR804" s="46"/>
    </row>
    <row r="805" spans="70:70" x14ac:dyDescent="0.25">
      <c r="BR805" s="46"/>
    </row>
    <row r="806" spans="70:70" x14ac:dyDescent="0.25">
      <c r="BR806" s="46"/>
    </row>
    <row r="807" spans="70:70" x14ac:dyDescent="0.25">
      <c r="BR807" s="46"/>
    </row>
    <row r="808" spans="70:70" x14ac:dyDescent="0.25">
      <c r="BR808" s="46"/>
    </row>
    <row r="809" spans="70:70" x14ac:dyDescent="0.25">
      <c r="BR809" s="46"/>
    </row>
    <row r="810" spans="70:70" x14ac:dyDescent="0.25">
      <c r="BR810" s="46"/>
    </row>
    <row r="811" spans="70:70" x14ac:dyDescent="0.25">
      <c r="BR811" s="46"/>
    </row>
    <row r="812" spans="70:70" x14ac:dyDescent="0.25">
      <c r="BR812" s="46"/>
    </row>
    <row r="813" spans="70:70" x14ac:dyDescent="0.25">
      <c r="BR813" s="46"/>
    </row>
    <row r="814" spans="70:70" x14ac:dyDescent="0.25">
      <c r="BR814" s="46"/>
    </row>
    <row r="815" spans="70:70" x14ac:dyDescent="0.25">
      <c r="BR815" s="46"/>
    </row>
    <row r="816" spans="70:70" x14ac:dyDescent="0.25">
      <c r="BR816" s="46"/>
    </row>
    <row r="817" spans="70:70" x14ac:dyDescent="0.25">
      <c r="BR817" s="46"/>
    </row>
    <row r="818" spans="70:70" x14ac:dyDescent="0.25">
      <c r="BR818" s="46"/>
    </row>
    <row r="819" spans="70:70" x14ac:dyDescent="0.25">
      <c r="BR819" s="46"/>
    </row>
    <row r="820" spans="70:70" x14ac:dyDescent="0.25">
      <c r="BR820" s="46"/>
    </row>
    <row r="821" spans="70:70" x14ac:dyDescent="0.25">
      <c r="BR821" s="46"/>
    </row>
    <row r="822" spans="70:70" x14ac:dyDescent="0.25">
      <c r="BR822" s="46"/>
    </row>
    <row r="823" spans="70:70" x14ac:dyDescent="0.25">
      <c r="BR823" s="46"/>
    </row>
    <row r="824" spans="70:70" x14ac:dyDescent="0.25">
      <c r="BR824" s="46"/>
    </row>
    <row r="825" spans="70:70" x14ac:dyDescent="0.25">
      <c r="BR825" s="46"/>
    </row>
    <row r="826" spans="70:70" x14ac:dyDescent="0.25">
      <c r="BR826" s="46"/>
    </row>
    <row r="827" spans="70:70" x14ac:dyDescent="0.25">
      <c r="BR827" s="46"/>
    </row>
    <row r="828" spans="70:70" x14ac:dyDescent="0.25">
      <c r="BR828" s="46"/>
    </row>
    <row r="829" spans="70:70" x14ac:dyDescent="0.25">
      <c r="BR829" s="46"/>
    </row>
    <row r="830" spans="70:70" x14ac:dyDescent="0.25">
      <c r="BR830" s="46"/>
    </row>
    <row r="831" spans="70:70" x14ac:dyDescent="0.25">
      <c r="BR831" s="46"/>
    </row>
    <row r="832" spans="70:70" x14ac:dyDescent="0.25">
      <c r="BR832" s="46"/>
    </row>
    <row r="833" spans="70:70" x14ac:dyDescent="0.25">
      <c r="BR833" s="46"/>
    </row>
    <row r="834" spans="70:70" x14ac:dyDescent="0.25">
      <c r="BR834" s="46"/>
    </row>
    <row r="835" spans="70:70" x14ac:dyDescent="0.25">
      <c r="BR835" s="46"/>
    </row>
    <row r="836" spans="70:70" x14ac:dyDescent="0.25">
      <c r="BR836" s="46"/>
    </row>
    <row r="837" spans="70:70" x14ac:dyDescent="0.25">
      <c r="BR837" s="46"/>
    </row>
    <row r="838" spans="70:70" x14ac:dyDescent="0.25">
      <c r="BR838" s="46"/>
    </row>
    <row r="839" spans="70:70" x14ac:dyDescent="0.25">
      <c r="BR839" s="46"/>
    </row>
    <row r="840" spans="70:70" x14ac:dyDescent="0.25">
      <c r="BR840" s="46"/>
    </row>
    <row r="841" spans="70:70" x14ac:dyDescent="0.25">
      <c r="BR841" s="46"/>
    </row>
    <row r="842" spans="70:70" x14ac:dyDescent="0.25">
      <c r="BR842" s="46"/>
    </row>
    <row r="843" spans="70:70" x14ac:dyDescent="0.25">
      <c r="BR843" s="46"/>
    </row>
    <row r="844" spans="70:70" x14ac:dyDescent="0.25">
      <c r="BR844" s="46"/>
    </row>
    <row r="845" spans="70:70" x14ac:dyDescent="0.25">
      <c r="BR845" s="46"/>
    </row>
    <row r="846" spans="70:70" x14ac:dyDescent="0.25">
      <c r="BR846" s="46"/>
    </row>
    <row r="847" spans="70:70" x14ac:dyDescent="0.25">
      <c r="BR847" s="46"/>
    </row>
    <row r="848" spans="70:70" x14ac:dyDescent="0.25">
      <c r="BR848" s="46"/>
    </row>
    <row r="849" spans="70:70" x14ac:dyDescent="0.25">
      <c r="BR849" s="46"/>
    </row>
    <row r="850" spans="70:70" x14ac:dyDescent="0.25">
      <c r="BR850" s="46"/>
    </row>
    <row r="851" spans="70:70" x14ac:dyDescent="0.25">
      <c r="BR851" s="46"/>
    </row>
    <row r="852" spans="70:70" x14ac:dyDescent="0.25">
      <c r="BR852" s="46"/>
    </row>
    <row r="853" spans="70:70" x14ac:dyDescent="0.25">
      <c r="BR853" s="46"/>
    </row>
    <row r="854" spans="70:70" x14ac:dyDescent="0.25">
      <c r="BR854" s="46"/>
    </row>
    <row r="855" spans="70:70" x14ac:dyDescent="0.25">
      <c r="BR855" s="46"/>
    </row>
    <row r="856" spans="70:70" x14ac:dyDescent="0.25">
      <c r="BR856" s="46"/>
    </row>
    <row r="857" spans="70:70" x14ac:dyDescent="0.25">
      <c r="BR857" s="46"/>
    </row>
    <row r="858" spans="70:70" x14ac:dyDescent="0.25">
      <c r="BR858" s="46"/>
    </row>
    <row r="859" spans="70:70" x14ac:dyDescent="0.25">
      <c r="BR859" s="46"/>
    </row>
    <row r="860" spans="70:70" x14ac:dyDescent="0.25">
      <c r="BR860" s="46"/>
    </row>
    <row r="861" spans="70:70" x14ac:dyDescent="0.25">
      <c r="BR861" s="46"/>
    </row>
    <row r="862" spans="70:70" x14ac:dyDescent="0.25">
      <c r="BR862" s="46"/>
    </row>
    <row r="863" spans="70:70" x14ac:dyDescent="0.25">
      <c r="BR863" s="46"/>
    </row>
    <row r="864" spans="70:70" x14ac:dyDescent="0.25">
      <c r="BR864" s="46"/>
    </row>
    <row r="865" spans="70:70" x14ac:dyDescent="0.25">
      <c r="BR865" s="46"/>
    </row>
    <row r="866" spans="70:70" x14ac:dyDescent="0.25">
      <c r="BR866" s="46"/>
    </row>
    <row r="867" spans="70:70" x14ac:dyDescent="0.25">
      <c r="BR867" s="46"/>
    </row>
    <row r="868" spans="70:70" x14ac:dyDescent="0.25">
      <c r="BR868" s="46"/>
    </row>
    <row r="869" spans="70:70" x14ac:dyDescent="0.25">
      <c r="BR869" s="46"/>
    </row>
    <row r="870" spans="70:70" x14ac:dyDescent="0.25">
      <c r="BR870" s="46"/>
    </row>
    <row r="871" spans="70:70" x14ac:dyDescent="0.25">
      <c r="BR871" s="46"/>
    </row>
    <row r="872" spans="70:70" x14ac:dyDescent="0.25">
      <c r="BR872" s="46"/>
    </row>
    <row r="873" spans="70:70" x14ac:dyDescent="0.25">
      <c r="BR873" s="46"/>
    </row>
    <row r="874" spans="70:70" x14ac:dyDescent="0.25">
      <c r="BR874" s="46"/>
    </row>
    <row r="875" spans="70:70" x14ac:dyDescent="0.25">
      <c r="BR875" s="46"/>
    </row>
    <row r="876" spans="70:70" x14ac:dyDescent="0.25">
      <c r="BR876" s="46"/>
    </row>
    <row r="877" spans="70:70" x14ac:dyDescent="0.25">
      <c r="BR877" s="46"/>
    </row>
    <row r="878" spans="70:70" x14ac:dyDescent="0.25">
      <c r="BR878" s="46"/>
    </row>
    <row r="879" spans="70:70" x14ac:dyDescent="0.25">
      <c r="BR879" s="46"/>
    </row>
    <row r="880" spans="70:70" x14ac:dyDescent="0.25">
      <c r="BR880" s="46"/>
    </row>
    <row r="881" spans="70:70" x14ac:dyDescent="0.25">
      <c r="BR881" s="46"/>
    </row>
    <row r="882" spans="70:70" x14ac:dyDescent="0.25">
      <c r="BR882" s="46"/>
    </row>
    <row r="883" spans="70:70" x14ac:dyDescent="0.25">
      <c r="BR883" s="46"/>
    </row>
    <row r="884" spans="70:70" x14ac:dyDescent="0.25">
      <c r="BR884" s="46"/>
    </row>
    <row r="885" spans="70:70" x14ac:dyDescent="0.25">
      <c r="BR885" s="46"/>
    </row>
    <row r="886" spans="70:70" x14ac:dyDescent="0.25">
      <c r="BR886" s="46"/>
    </row>
    <row r="887" spans="70:70" x14ac:dyDescent="0.25">
      <c r="BR887" s="46"/>
    </row>
    <row r="888" spans="70:70" x14ac:dyDescent="0.25">
      <c r="BR888" s="46"/>
    </row>
    <row r="889" spans="70:70" x14ac:dyDescent="0.25">
      <c r="BR889" s="46"/>
    </row>
    <row r="890" spans="70:70" x14ac:dyDescent="0.25">
      <c r="BR890" s="46"/>
    </row>
    <row r="891" spans="70:70" x14ac:dyDescent="0.25">
      <c r="BR891" s="46"/>
    </row>
    <row r="892" spans="70:70" x14ac:dyDescent="0.25">
      <c r="BR892" s="46"/>
    </row>
    <row r="893" spans="70:70" x14ac:dyDescent="0.25">
      <c r="BR893" s="46"/>
    </row>
    <row r="894" spans="70:70" x14ac:dyDescent="0.25">
      <c r="BR894" s="46"/>
    </row>
    <row r="895" spans="70:70" x14ac:dyDescent="0.25">
      <c r="BR895" s="46"/>
    </row>
    <row r="896" spans="70:70" x14ac:dyDescent="0.25">
      <c r="BR896" s="46"/>
    </row>
    <row r="897" spans="70:70" x14ac:dyDescent="0.25">
      <c r="BR897" s="46"/>
    </row>
    <row r="898" spans="70:70" x14ac:dyDescent="0.25">
      <c r="BR898" s="46"/>
    </row>
    <row r="899" spans="70:70" x14ac:dyDescent="0.25">
      <c r="BR899" s="46"/>
    </row>
    <row r="900" spans="70:70" x14ac:dyDescent="0.25">
      <c r="BR900" s="46"/>
    </row>
    <row r="901" spans="70:70" x14ac:dyDescent="0.25">
      <c r="BR901" s="46"/>
    </row>
    <row r="902" spans="70:70" x14ac:dyDescent="0.25">
      <c r="BR902" s="46"/>
    </row>
    <row r="903" spans="70:70" x14ac:dyDescent="0.25">
      <c r="BR903" s="46"/>
    </row>
    <row r="904" spans="70:70" x14ac:dyDescent="0.25">
      <c r="BR904" s="46"/>
    </row>
    <row r="905" spans="70:70" x14ac:dyDescent="0.25">
      <c r="BR905" s="46"/>
    </row>
    <row r="906" spans="70:70" x14ac:dyDescent="0.25">
      <c r="BR906" s="46"/>
    </row>
    <row r="907" spans="70:70" x14ac:dyDescent="0.25">
      <c r="BR907" s="46"/>
    </row>
    <row r="908" spans="70:70" x14ac:dyDescent="0.25">
      <c r="BR908" s="46"/>
    </row>
    <row r="909" spans="70:70" x14ac:dyDescent="0.25">
      <c r="BR909" s="46"/>
    </row>
    <row r="910" spans="70:70" x14ac:dyDescent="0.25">
      <c r="BR910" s="46"/>
    </row>
    <row r="911" spans="70:70" x14ac:dyDescent="0.25">
      <c r="BR911" s="46"/>
    </row>
    <row r="912" spans="70:70" x14ac:dyDescent="0.25">
      <c r="BR912" s="46"/>
    </row>
    <row r="913" spans="70:70" x14ac:dyDescent="0.25">
      <c r="BR913" s="46"/>
    </row>
    <row r="914" spans="70:70" x14ac:dyDescent="0.25">
      <c r="BR914" s="46"/>
    </row>
    <row r="915" spans="70:70" x14ac:dyDescent="0.25">
      <c r="BR915" s="46"/>
    </row>
    <row r="916" spans="70:70" x14ac:dyDescent="0.25">
      <c r="BR916" s="46"/>
    </row>
    <row r="917" spans="70:70" x14ac:dyDescent="0.25">
      <c r="BR917" s="46"/>
    </row>
    <row r="918" spans="70:70" x14ac:dyDescent="0.25">
      <c r="BR918" s="46"/>
    </row>
    <row r="919" spans="70:70" x14ac:dyDescent="0.25">
      <c r="BR919" s="46"/>
    </row>
    <row r="920" spans="70:70" x14ac:dyDescent="0.25">
      <c r="BR920" s="46"/>
    </row>
    <row r="921" spans="70:70" x14ac:dyDescent="0.25">
      <c r="BR921" s="46"/>
    </row>
    <row r="922" spans="70:70" x14ac:dyDescent="0.25">
      <c r="BR922" s="46"/>
    </row>
    <row r="923" spans="70:70" x14ac:dyDescent="0.25">
      <c r="BR923" s="46"/>
    </row>
    <row r="924" spans="70:70" x14ac:dyDescent="0.25">
      <c r="BR924" s="46"/>
    </row>
    <row r="925" spans="70:70" x14ac:dyDescent="0.25">
      <c r="BR925" s="46"/>
    </row>
    <row r="926" spans="70:70" x14ac:dyDescent="0.25">
      <c r="BR926" s="46"/>
    </row>
    <row r="927" spans="70:70" x14ac:dyDescent="0.25">
      <c r="BR927" s="46"/>
    </row>
    <row r="928" spans="70:70" x14ac:dyDescent="0.25">
      <c r="BR928" s="46"/>
    </row>
    <row r="929" spans="70:70" x14ac:dyDescent="0.25">
      <c r="BR929" s="46"/>
    </row>
    <row r="930" spans="70:70" x14ac:dyDescent="0.25">
      <c r="BR930" s="46"/>
    </row>
    <row r="931" spans="70:70" x14ac:dyDescent="0.25">
      <c r="BR931" s="46"/>
    </row>
    <row r="932" spans="70:70" x14ac:dyDescent="0.25">
      <c r="BR932" s="46"/>
    </row>
    <row r="933" spans="70:70" x14ac:dyDescent="0.25">
      <c r="BR933" s="46"/>
    </row>
    <row r="934" spans="70:70" x14ac:dyDescent="0.25">
      <c r="BR934" s="46"/>
    </row>
    <row r="935" spans="70:70" x14ac:dyDescent="0.25">
      <c r="BR935" s="46"/>
    </row>
    <row r="936" spans="70:70" x14ac:dyDescent="0.25">
      <c r="BR936" s="46"/>
    </row>
    <row r="937" spans="70:70" x14ac:dyDescent="0.25">
      <c r="BR937" s="46"/>
    </row>
    <row r="938" spans="70:70" x14ac:dyDescent="0.25">
      <c r="BR938" s="46"/>
    </row>
    <row r="939" spans="70:70" x14ac:dyDescent="0.25">
      <c r="BR939" s="46"/>
    </row>
    <row r="940" spans="70:70" x14ac:dyDescent="0.25">
      <c r="BR940" s="46"/>
    </row>
    <row r="941" spans="70:70" x14ac:dyDescent="0.25">
      <c r="BR941" s="46"/>
    </row>
    <row r="942" spans="70:70" x14ac:dyDescent="0.25">
      <c r="BR942" s="46"/>
    </row>
    <row r="943" spans="70:70" x14ac:dyDescent="0.25">
      <c r="BR943" s="46"/>
    </row>
    <row r="944" spans="70:70" x14ac:dyDescent="0.25">
      <c r="BR944" s="46"/>
    </row>
    <row r="945" spans="70:70" x14ac:dyDescent="0.25">
      <c r="BR945" s="46"/>
    </row>
    <row r="946" spans="70:70" x14ac:dyDescent="0.25">
      <c r="BR946" s="46"/>
    </row>
    <row r="947" spans="70:70" x14ac:dyDescent="0.25">
      <c r="BR947" s="46"/>
    </row>
    <row r="948" spans="70:70" x14ac:dyDescent="0.25">
      <c r="BR948" s="46"/>
    </row>
    <row r="949" spans="70:70" x14ac:dyDescent="0.25">
      <c r="BR949" s="46"/>
    </row>
    <row r="950" spans="70:70" x14ac:dyDescent="0.25">
      <c r="BR950" s="46"/>
    </row>
    <row r="951" spans="70:70" x14ac:dyDescent="0.25">
      <c r="BR951" s="46"/>
    </row>
    <row r="952" spans="70:70" x14ac:dyDescent="0.25">
      <c r="BR952" s="46"/>
    </row>
    <row r="953" spans="70:70" x14ac:dyDescent="0.25">
      <c r="BR953" s="46"/>
    </row>
    <row r="954" spans="70:70" x14ac:dyDescent="0.25">
      <c r="BR954" s="46"/>
    </row>
    <row r="955" spans="70:70" x14ac:dyDescent="0.25">
      <c r="BR955" s="46"/>
    </row>
    <row r="956" spans="70:70" x14ac:dyDescent="0.25">
      <c r="BR956" s="46"/>
    </row>
    <row r="957" spans="70:70" x14ac:dyDescent="0.25">
      <c r="BR957" s="46"/>
    </row>
    <row r="958" spans="70:70" x14ac:dyDescent="0.25">
      <c r="BR958" s="46"/>
    </row>
    <row r="959" spans="70:70" x14ac:dyDescent="0.25">
      <c r="BR959" s="46"/>
    </row>
    <row r="960" spans="70:70" x14ac:dyDescent="0.25">
      <c r="BR960" s="46"/>
    </row>
    <row r="961" spans="70:70" x14ac:dyDescent="0.25">
      <c r="BR961" s="46"/>
    </row>
    <row r="962" spans="70:70" x14ac:dyDescent="0.25">
      <c r="BR962" s="46"/>
    </row>
    <row r="963" spans="70:70" x14ac:dyDescent="0.25">
      <c r="BR963" s="46"/>
    </row>
    <row r="964" spans="70:70" x14ac:dyDescent="0.25">
      <c r="BR964" s="46"/>
    </row>
    <row r="965" spans="70:70" x14ac:dyDescent="0.25">
      <c r="BR965" s="46"/>
    </row>
    <row r="966" spans="70:70" x14ac:dyDescent="0.25">
      <c r="BR966" s="46"/>
    </row>
    <row r="967" spans="70:70" x14ac:dyDescent="0.25">
      <c r="BR967" s="46"/>
    </row>
    <row r="968" spans="70:70" x14ac:dyDescent="0.25">
      <c r="BR968" s="46"/>
    </row>
    <row r="969" spans="70:70" x14ac:dyDescent="0.25">
      <c r="BR969" s="46"/>
    </row>
    <row r="970" spans="70:70" x14ac:dyDescent="0.25">
      <c r="BR970" s="46"/>
    </row>
    <row r="971" spans="70:70" x14ac:dyDescent="0.25">
      <c r="BR971" s="46"/>
    </row>
    <row r="972" spans="70:70" x14ac:dyDescent="0.25">
      <c r="BR972" s="46"/>
    </row>
    <row r="973" spans="70:70" x14ac:dyDescent="0.25">
      <c r="BR973" s="46"/>
    </row>
    <row r="974" spans="70:70" x14ac:dyDescent="0.25">
      <c r="BR974" s="46"/>
    </row>
    <row r="975" spans="70:70" x14ac:dyDescent="0.25">
      <c r="BR975" s="46"/>
    </row>
    <row r="976" spans="70:70" x14ac:dyDescent="0.25">
      <c r="BR976" s="46"/>
    </row>
    <row r="977" spans="70:70" x14ac:dyDescent="0.25">
      <c r="BR977" s="46"/>
    </row>
    <row r="978" spans="70:70" x14ac:dyDescent="0.25">
      <c r="BR978" s="46"/>
    </row>
    <row r="979" spans="70:70" x14ac:dyDescent="0.25">
      <c r="BR979" s="46"/>
    </row>
    <row r="980" spans="70:70" x14ac:dyDescent="0.25">
      <c r="BR980" s="46"/>
    </row>
    <row r="981" spans="70:70" x14ac:dyDescent="0.25">
      <c r="BR981" s="46"/>
    </row>
    <row r="982" spans="70:70" x14ac:dyDescent="0.25">
      <c r="BR982" s="46"/>
    </row>
    <row r="983" spans="70:70" x14ac:dyDescent="0.25">
      <c r="BR983" s="46"/>
    </row>
    <row r="984" spans="70:70" x14ac:dyDescent="0.25">
      <c r="BR984" s="46"/>
    </row>
    <row r="985" spans="70:70" x14ac:dyDescent="0.25">
      <c r="BR985" s="46"/>
    </row>
    <row r="986" spans="70:70" x14ac:dyDescent="0.25">
      <c r="BR986" s="46"/>
    </row>
    <row r="987" spans="70:70" x14ac:dyDescent="0.25">
      <c r="BR987" s="46"/>
    </row>
    <row r="988" spans="70:70" x14ac:dyDescent="0.25">
      <c r="BR988" s="46"/>
    </row>
    <row r="989" spans="70:70" x14ac:dyDescent="0.25">
      <c r="BR989" s="46"/>
    </row>
    <row r="990" spans="70:70" x14ac:dyDescent="0.25">
      <c r="BR990" s="46"/>
    </row>
    <row r="991" spans="70:70" x14ac:dyDescent="0.25">
      <c r="BR991" s="46"/>
    </row>
    <row r="992" spans="70:70" x14ac:dyDescent="0.25">
      <c r="BR992" s="46"/>
    </row>
    <row r="993" spans="70:70" x14ac:dyDescent="0.25">
      <c r="BR993" s="46"/>
    </row>
    <row r="994" spans="70:70" x14ac:dyDescent="0.25">
      <c r="BR994" s="46"/>
    </row>
    <row r="995" spans="70:70" x14ac:dyDescent="0.25">
      <c r="BR995" s="46"/>
    </row>
    <row r="996" spans="70:70" x14ac:dyDescent="0.25">
      <c r="BR996" s="46"/>
    </row>
    <row r="997" spans="70:70" x14ac:dyDescent="0.25">
      <c r="BR997" s="46"/>
    </row>
    <row r="998" spans="70:70" x14ac:dyDescent="0.25">
      <c r="BR998" s="46"/>
    </row>
    <row r="999" spans="70:70" x14ac:dyDescent="0.25">
      <c r="BR999" s="46"/>
    </row>
    <row r="1000" spans="70:70" x14ac:dyDescent="0.25">
      <c r="BR1000" s="46"/>
    </row>
    <row r="1001" spans="70:70" x14ac:dyDescent="0.25">
      <c r="BR1001" s="46"/>
    </row>
    <row r="1002" spans="70:70" x14ac:dyDescent="0.25">
      <c r="BR1002" s="46"/>
    </row>
    <row r="1003" spans="70:70" x14ac:dyDescent="0.25">
      <c r="BR1003" s="46"/>
    </row>
    <row r="1004" spans="70:70" x14ac:dyDescent="0.25">
      <c r="BR1004" s="46"/>
    </row>
    <row r="1005" spans="70:70" x14ac:dyDescent="0.25">
      <c r="BR1005" s="46"/>
    </row>
    <row r="1006" spans="70:70" x14ac:dyDescent="0.25">
      <c r="BR1006" s="46"/>
    </row>
    <row r="1007" spans="70:70" x14ac:dyDescent="0.25">
      <c r="BR1007" s="46"/>
    </row>
    <row r="1008" spans="70:70" x14ac:dyDescent="0.25">
      <c r="BR1008" s="46"/>
    </row>
    <row r="1009" spans="70:70" x14ac:dyDescent="0.25">
      <c r="BR1009" s="46"/>
    </row>
    <row r="1010" spans="70:70" x14ac:dyDescent="0.25">
      <c r="BR1010" s="46"/>
    </row>
    <row r="1011" spans="70:70" x14ac:dyDescent="0.25">
      <c r="BR1011" s="46"/>
    </row>
    <row r="1012" spans="70:70" x14ac:dyDescent="0.25">
      <c r="BR1012" s="46"/>
    </row>
    <row r="1013" spans="70:70" x14ac:dyDescent="0.25">
      <c r="BR1013" s="46"/>
    </row>
    <row r="1014" spans="70:70" x14ac:dyDescent="0.25">
      <c r="BR1014" s="46"/>
    </row>
    <row r="1015" spans="70:70" x14ac:dyDescent="0.25">
      <c r="BR1015" s="46"/>
    </row>
    <row r="1016" spans="70:70" x14ac:dyDescent="0.25">
      <c r="BR1016" s="46"/>
    </row>
    <row r="1017" spans="70:70" x14ac:dyDescent="0.25">
      <c r="BR1017" s="46"/>
    </row>
    <row r="1018" spans="70:70" x14ac:dyDescent="0.25">
      <c r="BR1018" s="46"/>
    </row>
    <row r="1019" spans="70:70" x14ac:dyDescent="0.25">
      <c r="BR1019" s="46"/>
    </row>
    <row r="1020" spans="70:70" x14ac:dyDescent="0.25">
      <c r="BR1020" s="46"/>
    </row>
    <row r="1021" spans="70:70" x14ac:dyDescent="0.25">
      <c r="BR1021" s="46"/>
    </row>
    <row r="1022" spans="70:70" x14ac:dyDescent="0.25">
      <c r="BR1022" s="46"/>
    </row>
    <row r="1023" spans="70:70" x14ac:dyDescent="0.25">
      <c r="BR1023" s="46"/>
    </row>
    <row r="1024" spans="70:70" x14ac:dyDescent="0.25">
      <c r="BR1024" s="46"/>
    </row>
    <row r="1025" spans="70:70" x14ac:dyDescent="0.25">
      <c r="BR1025" s="46"/>
    </row>
    <row r="1026" spans="70:70" x14ac:dyDescent="0.25">
      <c r="BR1026" s="46"/>
    </row>
    <row r="1027" spans="70:70" x14ac:dyDescent="0.25">
      <c r="BR1027" s="46"/>
    </row>
    <row r="1028" spans="70:70" x14ac:dyDescent="0.25">
      <c r="BR1028" s="46"/>
    </row>
    <row r="1029" spans="70:70" x14ac:dyDescent="0.25">
      <c r="BR1029" s="46"/>
    </row>
    <row r="1030" spans="70:70" x14ac:dyDescent="0.25">
      <c r="BR1030" s="46"/>
    </row>
    <row r="1031" spans="70:70" x14ac:dyDescent="0.25">
      <c r="BR1031" s="46"/>
    </row>
    <row r="1032" spans="70:70" x14ac:dyDescent="0.25">
      <c r="BR1032" s="46"/>
    </row>
    <row r="1033" spans="70:70" x14ac:dyDescent="0.25">
      <c r="BR1033" s="46"/>
    </row>
    <row r="1034" spans="70:70" x14ac:dyDescent="0.25">
      <c r="BR1034" s="46"/>
    </row>
    <row r="1035" spans="70:70" x14ac:dyDescent="0.25">
      <c r="BR1035" s="46"/>
    </row>
    <row r="1036" spans="70:70" x14ac:dyDescent="0.25">
      <c r="BR1036" s="46"/>
    </row>
    <row r="1037" spans="70:70" x14ac:dyDescent="0.25">
      <c r="BR1037" s="46"/>
    </row>
    <row r="1038" spans="70:70" x14ac:dyDescent="0.25">
      <c r="BR1038" s="46"/>
    </row>
    <row r="1039" spans="70:70" x14ac:dyDescent="0.25">
      <c r="BR1039" s="46"/>
    </row>
    <row r="1040" spans="70:70" x14ac:dyDescent="0.25">
      <c r="BR1040" s="46"/>
    </row>
    <row r="1041" spans="70:70" x14ac:dyDescent="0.25">
      <c r="BR1041" s="46"/>
    </row>
    <row r="1042" spans="70:70" x14ac:dyDescent="0.25">
      <c r="BR1042" s="46"/>
    </row>
    <row r="1043" spans="70:70" x14ac:dyDescent="0.25">
      <c r="BR1043" s="46"/>
    </row>
    <row r="1044" spans="70:70" x14ac:dyDescent="0.25">
      <c r="BR1044" s="46"/>
    </row>
    <row r="1045" spans="70:70" x14ac:dyDescent="0.25">
      <c r="BR1045" s="46"/>
    </row>
    <row r="1046" spans="70:70" x14ac:dyDescent="0.25">
      <c r="BR1046" s="46"/>
    </row>
    <row r="1047" spans="70:70" x14ac:dyDescent="0.25">
      <c r="BR1047" s="46"/>
    </row>
    <row r="1048" spans="70:70" x14ac:dyDescent="0.25">
      <c r="BR1048" s="46"/>
    </row>
    <row r="1049" spans="70:70" x14ac:dyDescent="0.25">
      <c r="BR1049" s="46"/>
    </row>
    <row r="1050" spans="70:70" x14ac:dyDescent="0.25">
      <c r="BR1050" s="46"/>
    </row>
    <row r="1051" spans="70:70" x14ac:dyDescent="0.25">
      <c r="BR1051" s="46"/>
    </row>
    <row r="1052" spans="70:70" x14ac:dyDescent="0.25">
      <c r="BR1052" s="46"/>
    </row>
    <row r="1053" spans="70:70" x14ac:dyDescent="0.25">
      <c r="BR1053" s="46"/>
    </row>
    <row r="1054" spans="70:70" x14ac:dyDescent="0.25">
      <c r="BR1054" s="46"/>
    </row>
    <row r="1055" spans="70:70" x14ac:dyDescent="0.25">
      <c r="BR1055" s="46"/>
    </row>
    <row r="1056" spans="70:70" x14ac:dyDescent="0.25">
      <c r="BR1056" s="46"/>
    </row>
    <row r="1057" spans="70:70" x14ac:dyDescent="0.25">
      <c r="BR1057" s="46"/>
    </row>
    <row r="1058" spans="70:70" x14ac:dyDescent="0.25">
      <c r="BR1058" s="46"/>
    </row>
    <row r="1059" spans="70:70" x14ac:dyDescent="0.25">
      <c r="BR1059" s="46"/>
    </row>
    <row r="1060" spans="70:70" x14ac:dyDescent="0.25">
      <c r="BR1060" s="46"/>
    </row>
    <row r="1061" spans="70:70" x14ac:dyDescent="0.25">
      <c r="BR1061" s="46"/>
    </row>
    <row r="1062" spans="70:70" x14ac:dyDescent="0.25">
      <c r="BR1062" s="46"/>
    </row>
    <row r="1063" spans="70:70" x14ac:dyDescent="0.25">
      <c r="BR1063" s="46"/>
    </row>
    <row r="1064" spans="70:70" x14ac:dyDescent="0.25">
      <c r="BR1064" s="46"/>
    </row>
    <row r="1065" spans="70:70" x14ac:dyDescent="0.25">
      <c r="BR1065" s="46"/>
    </row>
    <row r="1066" spans="70:70" x14ac:dyDescent="0.25">
      <c r="BR1066" s="46"/>
    </row>
    <row r="1067" spans="70:70" x14ac:dyDescent="0.25">
      <c r="BR1067" s="46"/>
    </row>
    <row r="1068" spans="70:70" x14ac:dyDescent="0.25">
      <c r="BR1068" s="46"/>
    </row>
    <row r="1069" spans="70:70" x14ac:dyDescent="0.25">
      <c r="BR1069" s="46"/>
    </row>
    <row r="1070" spans="70:70" x14ac:dyDescent="0.25">
      <c r="BR1070" s="46"/>
    </row>
    <row r="1071" spans="70:70" x14ac:dyDescent="0.25">
      <c r="BR1071" s="46"/>
    </row>
    <row r="1072" spans="70:70" x14ac:dyDescent="0.25">
      <c r="BR1072" s="46"/>
    </row>
    <row r="1073" spans="70:70" x14ac:dyDescent="0.25">
      <c r="BR1073" s="46"/>
    </row>
    <row r="1074" spans="70:70" x14ac:dyDescent="0.25">
      <c r="BR1074" s="46"/>
    </row>
    <row r="1075" spans="70:70" x14ac:dyDescent="0.25">
      <c r="BR1075" s="46"/>
    </row>
    <row r="1076" spans="70:70" x14ac:dyDescent="0.25">
      <c r="BR1076" s="46"/>
    </row>
    <row r="1077" spans="70:70" x14ac:dyDescent="0.25">
      <c r="BR1077" s="46"/>
    </row>
    <row r="1078" spans="70:70" x14ac:dyDescent="0.25">
      <c r="BR1078" s="46"/>
    </row>
    <row r="1079" spans="70:70" x14ac:dyDescent="0.25">
      <c r="BR1079" s="46"/>
    </row>
    <row r="1080" spans="70:70" x14ac:dyDescent="0.25">
      <c r="BR1080" s="46"/>
    </row>
    <row r="1081" spans="70:70" x14ac:dyDescent="0.25">
      <c r="BR1081" s="46"/>
    </row>
    <row r="1082" spans="70:70" x14ac:dyDescent="0.25">
      <c r="BR1082" s="46"/>
    </row>
    <row r="1083" spans="70:70" x14ac:dyDescent="0.25">
      <c r="BR1083" s="46"/>
    </row>
    <row r="1084" spans="70:70" x14ac:dyDescent="0.25">
      <c r="BR1084" s="46"/>
    </row>
    <row r="1085" spans="70:70" x14ac:dyDescent="0.25">
      <c r="BR1085" s="46"/>
    </row>
    <row r="1086" spans="70:70" x14ac:dyDescent="0.25">
      <c r="BR1086" s="46"/>
    </row>
    <row r="1087" spans="70:70" x14ac:dyDescent="0.25">
      <c r="BR1087" s="46"/>
    </row>
    <row r="1088" spans="70:70" x14ac:dyDescent="0.25">
      <c r="BR1088" s="46"/>
    </row>
    <row r="1089" spans="70:70" x14ac:dyDescent="0.25">
      <c r="BR1089" s="46"/>
    </row>
    <row r="1090" spans="70:70" x14ac:dyDescent="0.25">
      <c r="BR1090" s="46"/>
    </row>
    <row r="1091" spans="70:70" x14ac:dyDescent="0.25">
      <c r="BR1091" s="46"/>
    </row>
    <row r="1092" spans="70:70" x14ac:dyDescent="0.25">
      <c r="BR1092" s="46"/>
    </row>
    <row r="1093" spans="70:70" x14ac:dyDescent="0.25">
      <c r="BR1093" s="46"/>
    </row>
    <row r="1094" spans="70:70" x14ac:dyDescent="0.25">
      <c r="BR1094" s="46"/>
    </row>
    <row r="1095" spans="70:70" x14ac:dyDescent="0.25">
      <c r="BR1095" s="46"/>
    </row>
    <row r="1096" spans="70:70" x14ac:dyDescent="0.25">
      <c r="BR1096" s="46"/>
    </row>
    <row r="1097" spans="70:70" x14ac:dyDescent="0.25">
      <c r="BR1097" s="46"/>
    </row>
    <row r="1098" spans="70:70" x14ac:dyDescent="0.25">
      <c r="BR1098" s="46"/>
    </row>
    <row r="1099" spans="70:70" x14ac:dyDescent="0.25">
      <c r="BR1099" s="46"/>
    </row>
    <row r="1100" spans="70:70" x14ac:dyDescent="0.25">
      <c r="BR1100" s="46"/>
    </row>
    <row r="1101" spans="70:70" x14ac:dyDescent="0.25">
      <c r="BR1101" s="46"/>
    </row>
    <row r="1102" spans="70:70" x14ac:dyDescent="0.25">
      <c r="BR1102" s="46"/>
    </row>
    <row r="1103" spans="70:70" x14ac:dyDescent="0.25">
      <c r="BR1103" s="46"/>
    </row>
    <row r="1104" spans="70:70" x14ac:dyDescent="0.25">
      <c r="BR1104" s="46"/>
    </row>
    <row r="1105" spans="70:70" x14ac:dyDescent="0.25">
      <c r="BR1105" s="46"/>
    </row>
    <row r="1106" spans="70:70" x14ac:dyDescent="0.25">
      <c r="BR1106" s="46"/>
    </row>
    <row r="1107" spans="70:70" x14ac:dyDescent="0.25">
      <c r="BR1107" s="46"/>
    </row>
    <row r="1108" spans="70:70" x14ac:dyDescent="0.25">
      <c r="BR1108" s="46"/>
    </row>
    <row r="1109" spans="70:70" x14ac:dyDescent="0.25">
      <c r="BR1109" s="46"/>
    </row>
    <row r="1110" spans="70:70" x14ac:dyDescent="0.25">
      <c r="BR1110" s="46"/>
    </row>
    <row r="1111" spans="70:70" x14ac:dyDescent="0.25">
      <c r="BR1111" s="46"/>
    </row>
    <row r="1112" spans="70:70" x14ac:dyDescent="0.25">
      <c r="BR1112" s="46"/>
    </row>
    <row r="1113" spans="70:70" x14ac:dyDescent="0.25">
      <c r="BR1113" s="46"/>
    </row>
    <row r="1114" spans="70:70" x14ac:dyDescent="0.25">
      <c r="BR1114" s="46"/>
    </row>
    <row r="1115" spans="70:70" x14ac:dyDescent="0.25">
      <c r="BR1115" s="46"/>
    </row>
    <row r="1116" spans="70:70" x14ac:dyDescent="0.25">
      <c r="BR1116" s="46"/>
    </row>
    <row r="1117" spans="70:70" x14ac:dyDescent="0.25">
      <c r="BR1117" s="46"/>
    </row>
    <row r="1118" spans="70:70" x14ac:dyDescent="0.25">
      <c r="BR1118" s="46"/>
    </row>
    <row r="1119" spans="70:70" x14ac:dyDescent="0.25">
      <c r="BR1119" s="46"/>
    </row>
    <row r="1120" spans="70:70" x14ac:dyDescent="0.25">
      <c r="BR1120" s="46"/>
    </row>
    <row r="1121" spans="70:70" x14ac:dyDescent="0.25">
      <c r="BR1121" s="46"/>
    </row>
    <row r="1122" spans="70:70" x14ac:dyDescent="0.25">
      <c r="BR1122" s="46"/>
    </row>
    <row r="1123" spans="70:70" x14ac:dyDescent="0.25">
      <c r="BR1123" s="46"/>
    </row>
    <row r="1124" spans="70:70" x14ac:dyDescent="0.25">
      <c r="BR1124" s="46"/>
    </row>
    <row r="1125" spans="70:70" x14ac:dyDescent="0.25">
      <c r="BR1125" s="46"/>
    </row>
    <row r="1126" spans="70:70" x14ac:dyDescent="0.25">
      <c r="BR1126" s="46"/>
    </row>
    <row r="1127" spans="70:70" x14ac:dyDescent="0.25">
      <c r="BR1127" s="46"/>
    </row>
    <row r="1128" spans="70:70" x14ac:dyDescent="0.25">
      <c r="BR1128" s="46"/>
    </row>
    <row r="1129" spans="70:70" x14ac:dyDescent="0.25">
      <c r="BR1129" s="46"/>
    </row>
    <row r="1130" spans="70:70" x14ac:dyDescent="0.25">
      <c r="BR1130" s="46"/>
    </row>
    <row r="1131" spans="70:70" x14ac:dyDescent="0.25">
      <c r="BR1131" s="46"/>
    </row>
    <row r="1132" spans="70:70" x14ac:dyDescent="0.25">
      <c r="BR1132" s="46"/>
    </row>
    <row r="1133" spans="70:70" x14ac:dyDescent="0.25">
      <c r="BR1133" s="46"/>
    </row>
    <row r="1134" spans="70:70" x14ac:dyDescent="0.25">
      <c r="BR1134" s="46"/>
    </row>
    <row r="1135" spans="70:70" x14ac:dyDescent="0.25">
      <c r="BR1135" s="46"/>
    </row>
    <row r="1136" spans="70:70" x14ac:dyDescent="0.25">
      <c r="BR1136" s="46"/>
    </row>
    <row r="1137" spans="70:70" x14ac:dyDescent="0.25">
      <c r="BR1137" s="46"/>
    </row>
    <row r="1138" spans="70:70" x14ac:dyDescent="0.25">
      <c r="BR1138" s="46"/>
    </row>
    <row r="1139" spans="70:70" x14ac:dyDescent="0.25">
      <c r="BR1139" s="46"/>
    </row>
    <row r="1140" spans="70:70" x14ac:dyDescent="0.25">
      <c r="BR1140" s="46"/>
    </row>
    <row r="1141" spans="70:70" x14ac:dyDescent="0.25">
      <c r="BR1141" s="46"/>
    </row>
    <row r="1142" spans="70:70" x14ac:dyDescent="0.25">
      <c r="BR1142" s="46"/>
    </row>
    <row r="1143" spans="70:70" x14ac:dyDescent="0.25">
      <c r="BR1143" s="46"/>
    </row>
    <row r="1144" spans="70:70" x14ac:dyDescent="0.25">
      <c r="BR1144" s="46"/>
    </row>
    <row r="1145" spans="70:70" x14ac:dyDescent="0.25">
      <c r="BR1145" s="46"/>
    </row>
    <row r="1146" spans="70:70" x14ac:dyDescent="0.25">
      <c r="BR1146" s="46"/>
    </row>
    <row r="1147" spans="70:70" x14ac:dyDescent="0.25">
      <c r="BR1147" s="46"/>
    </row>
    <row r="1148" spans="70:70" x14ac:dyDescent="0.25">
      <c r="BR1148" s="46"/>
    </row>
    <row r="1149" spans="70:70" x14ac:dyDescent="0.25">
      <c r="BR1149" s="46"/>
    </row>
    <row r="1150" spans="70:70" x14ac:dyDescent="0.25">
      <c r="BR1150" s="46"/>
    </row>
    <row r="1151" spans="70:70" x14ac:dyDescent="0.25">
      <c r="BR1151" s="46"/>
    </row>
    <row r="1152" spans="70:70" x14ac:dyDescent="0.25">
      <c r="BR1152" s="46"/>
    </row>
    <row r="1153" spans="70:70" x14ac:dyDescent="0.25">
      <c r="BR1153" s="46"/>
    </row>
    <row r="1154" spans="70:70" x14ac:dyDescent="0.25">
      <c r="BR1154" s="46"/>
    </row>
    <row r="1155" spans="70:70" x14ac:dyDescent="0.25">
      <c r="BR1155" s="46"/>
    </row>
    <row r="1156" spans="70:70" x14ac:dyDescent="0.25">
      <c r="BR1156" s="46"/>
    </row>
    <row r="1157" spans="70:70" x14ac:dyDescent="0.25">
      <c r="BR1157" s="46"/>
    </row>
    <row r="1158" spans="70:70" x14ac:dyDescent="0.25">
      <c r="BR1158" s="46"/>
    </row>
    <row r="1159" spans="70:70" x14ac:dyDescent="0.25">
      <c r="BR1159" s="46"/>
    </row>
    <row r="1160" spans="70:70" x14ac:dyDescent="0.25">
      <c r="BR1160" s="46"/>
    </row>
    <row r="1161" spans="70:70" x14ac:dyDescent="0.25">
      <c r="BR1161" s="46"/>
    </row>
    <row r="1162" spans="70:70" x14ac:dyDescent="0.25">
      <c r="BR1162" s="46"/>
    </row>
    <row r="1163" spans="70:70" x14ac:dyDescent="0.25">
      <c r="BR1163" s="46"/>
    </row>
    <row r="1164" spans="70:70" x14ac:dyDescent="0.25">
      <c r="BR1164" s="46"/>
    </row>
    <row r="1165" spans="70:70" x14ac:dyDescent="0.25">
      <c r="BR1165" s="46"/>
    </row>
    <row r="1166" spans="70:70" x14ac:dyDescent="0.25">
      <c r="BR1166" s="46"/>
    </row>
    <row r="1167" spans="70:70" x14ac:dyDescent="0.25">
      <c r="BR1167" s="46"/>
    </row>
    <row r="1168" spans="70:70" x14ac:dyDescent="0.25">
      <c r="BR1168" s="46"/>
    </row>
    <row r="1169" spans="70:70" x14ac:dyDescent="0.25">
      <c r="BR1169" s="46"/>
    </row>
    <row r="1170" spans="70:70" x14ac:dyDescent="0.25">
      <c r="BR1170" s="46"/>
    </row>
    <row r="1171" spans="70:70" x14ac:dyDescent="0.25">
      <c r="BR1171" s="46"/>
    </row>
    <row r="1172" spans="70:70" x14ac:dyDescent="0.25">
      <c r="BR1172" s="46"/>
    </row>
    <row r="1173" spans="70:70" x14ac:dyDescent="0.25">
      <c r="BR1173" s="46"/>
    </row>
    <row r="1174" spans="70:70" x14ac:dyDescent="0.25">
      <c r="BR1174" s="46"/>
    </row>
    <row r="1175" spans="70:70" x14ac:dyDescent="0.25">
      <c r="BR1175" s="46"/>
    </row>
    <row r="1176" spans="70:70" x14ac:dyDescent="0.25">
      <c r="BR1176" s="46"/>
    </row>
    <row r="1177" spans="70:70" x14ac:dyDescent="0.25">
      <c r="BR1177" s="46"/>
    </row>
    <row r="1178" spans="70:70" x14ac:dyDescent="0.25">
      <c r="BR1178" s="46"/>
    </row>
    <row r="1179" spans="70:70" x14ac:dyDescent="0.25">
      <c r="BR1179" s="46"/>
    </row>
    <row r="1180" spans="70:70" x14ac:dyDescent="0.25">
      <c r="BR1180" s="46"/>
    </row>
    <row r="1181" spans="70:70" x14ac:dyDescent="0.25">
      <c r="BR1181" s="46"/>
    </row>
    <row r="1182" spans="70:70" x14ac:dyDescent="0.25">
      <c r="BR1182" s="46"/>
    </row>
    <row r="1183" spans="70:70" x14ac:dyDescent="0.25">
      <c r="BR1183" s="46"/>
    </row>
    <row r="1184" spans="70:70" x14ac:dyDescent="0.25">
      <c r="BR1184" s="46"/>
    </row>
    <row r="1185" spans="70:70" x14ac:dyDescent="0.25">
      <c r="BR1185" s="46"/>
    </row>
    <row r="1186" spans="70:70" x14ac:dyDescent="0.25">
      <c r="BR1186" s="46"/>
    </row>
    <row r="1187" spans="70:70" x14ac:dyDescent="0.25">
      <c r="BR1187" s="46"/>
    </row>
    <row r="1188" spans="70:70" x14ac:dyDescent="0.25">
      <c r="BR1188" s="46"/>
    </row>
    <row r="1189" spans="70:70" x14ac:dyDescent="0.25">
      <c r="BR1189" s="46"/>
    </row>
    <row r="1190" spans="70:70" x14ac:dyDescent="0.25">
      <c r="BR1190" s="46"/>
    </row>
    <row r="1191" spans="70:70" x14ac:dyDescent="0.25">
      <c r="BR1191" s="46"/>
    </row>
    <row r="1192" spans="70:70" x14ac:dyDescent="0.25">
      <c r="BR1192" s="46"/>
    </row>
    <row r="1193" spans="70:70" x14ac:dyDescent="0.25">
      <c r="BR1193" s="46"/>
    </row>
    <row r="1194" spans="70:70" x14ac:dyDescent="0.25">
      <c r="BR1194" s="46"/>
    </row>
    <row r="1195" spans="70:70" x14ac:dyDescent="0.25">
      <c r="BR1195" s="46"/>
    </row>
    <row r="1196" spans="70:70" x14ac:dyDescent="0.25">
      <c r="BR1196" s="46"/>
    </row>
    <row r="1197" spans="70:70" x14ac:dyDescent="0.25">
      <c r="BR1197" s="46"/>
    </row>
    <row r="1198" spans="70:70" x14ac:dyDescent="0.25">
      <c r="BR1198" s="46"/>
    </row>
    <row r="1199" spans="70:70" x14ac:dyDescent="0.25">
      <c r="BR1199" s="46"/>
    </row>
    <row r="1200" spans="70:70" x14ac:dyDescent="0.25">
      <c r="BR1200" s="46"/>
    </row>
    <row r="1201" spans="70:70" x14ac:dyDescent="0.25">
      <c r="BR1201" s="46"/>
    </row>
    <row r="1202" spans="70:70" x14ac:dyDescent="0.25">
      <c r="BR1202" s="46"/>
    </row>
    <row r="1203" spans="70:70" x14ac:dyDescent="0.25">
      <c r="BR1203" s="46"/>
    </row>
    <row r="1204" spans="70:70" x14ac:dyDescent="0.25">
      <c r="BR1204" s="46"/>
    </row>
    <row r="1205" spans="70:70" x14ac:dyDescent="0.25">
      <c r="BR1205" s="46"/>
    </row>
    <row r="1206" spans="70:70" x14ac:dyDescent="0.25">
      <c r="BR1206" s="46"/>
    </row>
    <row r="1207" spans="70:70" x14ac:dyDescent="0.25">
      <c r="BR1207" s="46"/>
    </row>
    <row r="1208" spans="70:70" x14ac:dyDescent="0.25">
      <c r="BR1208" s="46"/>
    </row>
    <row r="1209" spans="70:70" x14ac:dyDescent="0.25">
      <c r="BR1209" s="46"/>
    </row>
    <row r="1210" spans="70:70" x14ac:dyDescent="0.25">
      <c r="BR1210" s="46"/>
    </row>
    <row r="1211" spans="70:70" x14ac:dyDescent="0.25">
      <c r="BR1211" s="46"/>
    </row>
    <row r="1212" spans="70:70" x14ac:dyDescent="0.25">
      <c r="BR1212" s="46"/>
    </row>
    <row r="1213" spans="70:70" x14ac:dyDescent="0.25">
      <c r="BR1213" s="46"/>
    </row>
    <row r="1214" spans="70:70" x14ac:dyDescent="0.25">
      <c r="BR1214" s="46"/>
    </row>
    <row r="1215" spans="70:70" x14ac:dyDescent="0.25">
      <c r="BR1215" s="46"/>
    </row>
    <row r="1216" spans="70:70" x14ac:dyDescent="0.25">
      <c r="BR1216" s="46"/>
    </row>
    <row r="1217" spans="70:70" x14ac:dyDescent="0.25">
      <c r="BR1217" s="46"/>
    </row>
    <row r="1218" spans="70:70" x14ac:dyDescent="0.25">
      <c r="BR1218" s="46"/>
    </row>
    <row r="1219" spans="70:70" x14ac:dyDescent="0.25">
      <c r="BR1219" s="46"/>
    </row>
    <row r="1220" spans="70:70" x14ac:dyDescent="0.25">
      <c r="BR1220" s="46"/>
    </row>
    <row r="1221" spans="70:70" x14ac:dyDescent="0.25">
      <c r="BR1221" s="46"/>
    </row>
    <row r="1222" spans="70:70" x14ac:dyDescent="0.25">
      <c r="BR1222" s="46"/>
    </row>
    <row r="1223" spans="70:70" x14ac:dyDescent="0.25">
      <c r="BR1223" s="46"/>
    </row>
    <row r="1224" spans="70:70" x14ac:dyDescent="0.25">
      <c r="BR1224" s="46"/>
    </row>
    <row r="1225" spans="70:70" x14ac:dyDescent="0.25">
      <c r="BR1225" s="46"/>
    </row>
    <row r="1226" spans="70:70" x14ac:dyDescent="0.25">
      <c r="BR1226" s="46"/>
    </row>
    <row r="1227" spans="70:70" x14ac:dyDescent="0.25">
      <c r="BR1227" s="46"/>
    </row>
    <row r="1228" spans="70:70" x14ac:dyDescent="0.25">
      <c r="BR1228" s="46"/>
    </row>
    <row r="1229" spans="70:70" x14ac:dyDescent="0.25">
      <c r="BR1229" s="46"/>
    </row>
    <row r="1230" spans="70:70" x14ac:dyDescent="0.25">
      <c r="BR1230" s="46"/>
    </row>
    <row r="1231" spans="70:70" x14ac:dyDescent="0.25">
      <c r="BR1231" s="46"/>
    </row>
    <row r="1232" spans="70:70" x14ac:dyDescent="0.25">
      <c r="BR1232" s="46"/>
    </row>
    <row r="1233" spans="70:70" x14ac:dyDescent="0.25">
      <c r="BR1233" s="46"/>
    </row>
    <row r="1234" spans="70:70" x14ac:dyDescent="0.25">
      <c r="BR1234" s="46"/>
    </row>
    <row r="1235" spans="70:70" x14ac:dyDescent="0.25">
      <c r="BR1235" s="46"/>
    </row>
    <row r="1236" spans="70:70" x14ac:dyDescent="0.25">
      <c r="BR1236" s="46"/>
    </row>
    <row r="1237" spans="70:70" x14ac:dyDescent="0.25">
      <c r="BR1237" s="46"/>
    </row>
    <row r="1238" spans="70:70" x14ac:dyDescent="0.25">
      <c r="BR1238" s="46"/>
    </row>
    <row r="1239" spans="70:70" x14ac:dyDescent="0.25">
      <c r="BR1239" s="46"/>
    </row>
    <row r="1240" spans="70:70" x14ac:dyDescent="0.25">
      <c r="BR1240" s="46"/>
    </row>
    <row r="1241" spans="70:70" x14ac:dyDescent="0.25">
      <c r="BR1241" s="46"/>
    </row>
    <row r="1242" spans="70:70" x14ac:dyDescent="0.25">
      <c r="BR1242" s="46"/>
    </row>
    <row r="1243" spans="70:70" x14ac:dyDescent="0.25">
      <c r="BR1243" s="46"/>
    </row>
    <row r="1244" spans="70:70" x14ac:dyDescent="0.25">
      <c r="BR1244" s="46"/>
    </row>
    <row r="1245" spans="70:70" x14ac:dyDescent="0.25">
      <c r="BR1245" s="46"/>
    </row>
    <row r="1246" spans="70:70" x14ac:dyDescent="0.25">
      <c r="BR1246" s="46"/>
    </row>
    <row r="1247" spans="70:70" x14ac:dyDescent="0.25">
      <c r="BR1247" s="46"/>
    </row>
    <row r="1248" spans="70:70" x14ac:dyDescent="0.25">
      <c r="BR1248" s="46"/>
    </row>
    <row r="1249" spans="70:70" x14ac:dyDescent="0.25">
      <c r="BR1249" s="46"/>
    </row>
    <row r="1250" spans="70:70" x14ac:dyDescent="0.25">
      <c r="BR1250" s="46"/>
    </row>
    <row r="1251" spans="70:70" x14ac:dyDescent="0.25">
      <c r="BR1251" s="46"/>
    </row>
    <row r="1252" spans="70:70" x14ac:dyDescent="0.25">
      <c r="BR1252" s="46"/>
    </row>
    <row r="1253" spans="70:70" x14ac:dyDescent="0.25">
      <c r="BR1253" s="46"/>
    </row>
    <row r="1254" spans="70:70" x14ac:dyDescent="0.25">
      <c r="BR1254" s="46"/>
    </row>
    <row r="1255" spans="70:70" x14ac:dyDescent="0.25">
      <c r="BR1255" s="46"/>
    </row>
    <row r="1256" spans="70:70" x14ac:dyDescent="0.25">
      <c r="BR1256" s="46"/>
    </row>
    <row r="1257" spans="70:70" x14ac:dyDescent="0.25">
      <c r="BR1257" s="46"/>
    </row>
    <row r="1258" spans="70:70" x14ac:dyDescent="0.25">
      <c r="BR1258" s="46"/>
    </row>
    <row r="1259" spans="70:70" x14ac:dyDescent="0.25">
      <c r="BR1259" s="46"/>
    </row>
    <row r="1260" spans="70:70" x14ac:dyDescent="0.25">
      <c r="BR1260" s="46"/>
    </row>
    <row r="1261" spans="70:70" x14ac:dyDescent="0.25">
      <c r="BR1261" s="46"/>
    </row>
    <row r="1262" spans="70:70" x14ac:dyDescent="0.25">
      <c r="BR1262" s="46"/>
    </row>
    <row r="1263" spans="70:70" x14ac:dyDescent="0.25">
      <c r="BR1263" s="46"/>
    </row>
    <row r="1264" spans="70:70" x14ac:dyDescent="0.25">
      <c r="BR1264" s="46"/>
    </row>
    <row r="1265" spans="70:70" x14ac:dyDescent="0.25">
      <c r="BR1265" s="46"/>
    </row>
    <row r="1266" spans="70:70" x14ac:dyDescent="0.25">
      <c r="BR1266" s="46"/>
    </row>
    <row r="1267" spans="70:70" x14ac:dyDescent="0.25">
      <c r="BR1267" s="46"/>
    </row>
    <row r="1268" spans="70:70" x14ac:dyDescent="0.25">
      <c r="BR1268" s="46"/>
    </row>
    <row r="1269" spans="70:70" x14ac:dyDescent="0.25">
      <c r="BR1269" s="46"/>
    </row>
    <row r="1270" spans="70:70" x14ac:dyDescent="0.25">
      <c r="BR1270" s="46"/>
    </row>
    <row r="1271" spans="70:70" x14ac:dyDescent="0.25">
      <c r="BR1271" s="46"/>
    </row>
    <row r="1272" spans="70:70" x14ac:dyDescent="0.25">
      <c r="BR1272" s="46"/>
    </row>
    <row r="1273" spans="70:70" x14ac:dyDescent="0.25">
      <c r="BR1273" s="46"/>
    </row>
    <row r="1274" spans="70:70" x14ac:dyDescent="0.25">
      <c r="BR1274" s="46"/>
    </row>
    <row r="1275" spans="70:70" x14ac:dyDescent="0.25">
      <c r="BR1275" s="46"/>
    </row>
    <row r="1276" spans="70:70" x14ac:dyDescent="0.25">
      <c r="BR1276" s="46"/>
    </row>
    <row r="1277" spans="70:70" x14ac:dyDescent="0.25">
      <c r="BR1277" s="46"/>
    </row>
    <row r="1278" spans="70:70" x14ac:dyDescent="0.25">
      <c r="BR1278" s="46"/>
    </row>
    <row r="1279" spans="70:70" x14ac:dyDescent="0.25">
      <c r="BR1279" s="46"/>
    </row>
    <row r="1280" spans="70:70" x14ac:dyDescent="0.25">
      <c r="BR1280" s="46"/>
    </row>
    <row r="1281" spans="70:70" x14ac:dyDescent="0.25">
      <c r="BR1281" s="46"/>
    </row>
    <row r="1282" spans="70:70" x14ac:dyDescent="0.25">
      <c r="BR1282" s="46"/>
    </row>
    <row r="1283" spans="70:70" x14ac:dyDescent="0.25">
      <c r="BR1283" s="46"/>
    </row>
    <row r="1284" spans="70:70" x14ac:dyDescent="0.25">
      <c r="BR1284" s="46"/>
    </row>
    <row r="1285" spans="70:70" x14ac:dyDescent="0.25">
      <c r="BR1285" s="46"/>
    </row>
    <row r="1286" spans="70:70" x14ac:dyDescent="0.25">
      <c r="BR1286" s="46"/>
    </row>
    <row r="1287" spans="70:70" x14ac:dyDescent="0.25">
      <c r="BR1287" s="46"/>
    </row>
    <row r="1288" spans="70:70" x14ac:dyDescent="0.25">
      <c r="BR1288" s="46"/>
    </row>
    <row r="1289" spans="70:70" x14ac:dyDescent="0.25">
      <c r="BR1289" s="46"/>
    </row>
    <row r="1290" spans="70:70" x14ac:dyDescent="0.25">
      <c r="BR1290" s="46"/>
    </row>
    <row r="1291" spans="70:70" x14ac:dyDescent="0.25">
      <c r="BR1291" s="46"/>
    </row>
    <row r="1292" spans="70:70" x14ac:dyDescent="0.25">
      <c r="BR1292" s="46"/>
    </row>
    <row r="1293" spans="70:70" x14ac:dyDescent="0.25">
      <c r="BR1293" s="46"/>
    </row>
    <row r="1294" spans="70:70" x14ac:dyDescent="0.25">
      <c r="BR1294" s="46"/>
    </row>
    <row r="1295" spans="70:70" x14ac:dyDescent="0.25">
      <c r="BR1295" s="46"/>
    </row>
    <row r="1296" spans="70:70" x14ac:dyDescent="0.25">
      <c r="BR1296" s="46"/>
    </row>
    <row r="1297" spans="70:70" x14ac:dyDescent="0.25">
      <c r="BR1297" s="46"/>
    </row>
    <row r="1298" spans="70:70" x14ac:dyDescent="0.25">
      <c r="BR1298" s="46"/>
    </row>
    <row r="1299" spans="70:70" x14ac:dyDescent="0.25">
      <c r="BR1299" s="46"/>
    </row>
    <row r="1300" spans="70:70" x14ac:dyDescent="0.25">
      <c r="BR1300" s="46"/>
    </row>
    <row r="1301" spans="70:70" x14ac:dyDescent="0.25">
      <c r="BR1301" s="46"/>
    </row>
    <row r="1302" spans="70:70" x14ac:dyDescent="0.25">
      <c r="BR1302" s="46"/>
    </row>
    <row r="1303" spans="70:70" x14ac:dyDescent="0.25">
      <c r="BR1303" s="46"/>
    </row>
    <row r="1304" spans="70:70" x14ac:dyDescent="0.25">
      <c r="BR1304" s="46"/>
    </row>
    <row r="1305" spans="70:70" x14ac:dyDescent="0.25">
      <c r="BR1305" s="46"/>
    </row>
    <row r="1306" spans="70:70" x14ac:dyDescent="0.25">
      <c r="BR1306" s="46"/>
    </row>
    <row r="1307" spans="70:70" x14ac:dyDescent="0.25">
      <c r="BR1307" s="46"/>
    </row>
    <row r="1308" spans="70:70" x14ac:dyDescent="0.25">
      <c r="BR1308" s="46"/>
    </row>
    <row r="1309" spans="70:70" x14ac:dyDescent="0.25">
      <c r="BR1309" s="46"/>
    </row>
    <row r="1310" spans="70:70" x14ac:dyDescent="0.25">
      <c r="BR1310" s="46"/>
    </row>
    <row r="1311" spans="70:70" x14ac:dyDescent="0.25">
      <c r="BR1311" s="46"/>
    </row>
    <row r="1312" spans="70:70" x14ac:dyDescent="0.25">
      <c r="BR1312" s="46"/>
    </row>
    <row r="1313" spans="70:70" x14ac:dyDescent="0.25">
      <c r="BR1313" s="46"/>
    </row>
    <row r="1314" spans="70:70" x14ac:dyDescent="0.25">
      <c r="BR1314" s="46"/>
    </row>
    <row r="1315" spans="70:70" x14ac:dyDescent="0.25">
      <c r="BR1315" s="46"/>
    </row>
    <row r="1316" spans="70:70" x14ac:dyDescent="0.25">
      <c r="BR1316" s="46"/>
    </row>
    <row r="1317" spans="70:70" x14ac:dyDescent="0.25">
      <c r="BR1317" s="46"/>
    </row>
    <row r="1318" spans="70:70" x14ac:dyDescent="0.25">
      <c r="BR1318" s="46"/>
    </row>
    <row r="1319" spans="70:70" x14ac:dyDescent="0.25">
      <c r="BR1319" s="46"/>
    </row>
    <row r="1320" spans="70:70" x14ac:dyDescent="0.25">
      <c r="BR1320" s="46"/>
    </row>
    <row r="1321" spans="70:70" x14ac:dyDescent="0.25">
      <c r="BR1321" s="46"/>
    </row>
    <row r="1322" spans="70:70" x14ac:dyDescent="0.25">
      <c r="BR1322" s="46"/>
    </row>
    <row r="1323" spans="70:70" x14ac:dyDescent="0.25">
      <c r="BR1323" s="46"/>
    </row>
    <row r="1324" spans="70:70" x14ac:dyDescent="0.25">
      <c r="BR1324" s="46"/>
    </row>
    <row r="1325" spans="70:70" x14ac:dyDescent="0.25">
      <c r="BR1325" s="46"/>
    </row>
    <row r="1326" spans="70:70" x14ac:dyDescent="0.25">
      <c r="BR1326" s="46"/>
    </row>
    <row r="1327" spans="70:70" x14ac:dyDescent="0.25">
      <c r="BR1327" s="46"/>
    </row>
    <row r="1328" spans="70:70" x14ac:dyDescent="0.25">
      <c r="BR1328" s="46"/>
    </row>
    <row r="1329" spans="70:70" x14ac:dyDescent="0.25">
      <c r="BR1329" s="46"/>
    </row>
    <row r="1330" spans="70:70" x14ac:dyDescent="0.25">
      <c r="BR1330" s="46"/>
    </row>
    <row r="1331" spans="70:70" x14ac:dyDescent="0.25">
      <c r="BR1331" s="46"/>
    </row>
    <row r="1332" spans="70:70" x14ac:dyDescent="0.25">
      <c r="BR1332" s="46"/>
    </row>
    <row r="1333" spans="70:70" x14ac:dyDescent="0.25">
      <c r="BR1333" s="46"/>
    </row>
    <row r="1334" spans="70:70" x14ac:dyDescent="0.25">
      <c r="BR1334" s="46"/>
    </row>
    <row r="1335" spans="70:70" x14ac:dyDescent="0.25">
      <c r="BR1335" s="46"/>
    </row>
    <row r="1336" spans="70:70" x14ac:dyDescent="0.25">
      <c r="BR1336" s="46"/>
    </row>
    <row r="1337" spans="70:70" x14ac:dyDescent="0.25">
      <c r="BR1337" s="46"/>
    </row>
    <row r="1338" spans="70:70" x14ac:dyDescent="0.25">
      <c r="BR1338" s="46"/>
    </row>
    <row r="1339" spans="70:70" x14ac:dyDescent="0.25">
      <c r="BR1339" s="46"/>
    </row>
    <row r="1340" spans="70:70" x14ac:dyDescent="0.25">
      <c r="BR1340" s="46"/>
    </row>
    <row r="1341" spans="70:70" x14ac:dyDescent="0.25">
      <c r="BR1341" s="46"/>
    </row>
    <row r="1342" spans="70:70" x14ac:dyDescent="0.25">
      <c r="BR1342" s="46"/>
    </row>
    <row r="1343" spans="70:70" x14ac:dyDescent="0.25">
      <c r="BR1343" s="46"/>
    </row>
    <row r="1344" spans="70:70" x14ac:dyDescent="0.25">
      <c r="BR1344" s="46"/>
    </row>
    <row r="1345" spans="70:70" x14ac:dyDescent="0.25">
      <c r="BR1345" s="46"/>
    </row>
    <row r="1346" spans="70:70" x14ac:dyDescent="0.25">
      <c r="BR1346" s="46"/>
    </row>
    <row r="1347" spans="70:70" x14ac:dyDescent="0.25">
      <c r="BR1347" s="46"/>
    </row>
    <row r="1348" spans="70:70" x14ac:dyDescent="0.25">
      <c r="BR1348" s="46"/>
    </row>
    <row r="1349" spans="70:70" x14ac:dyDescent="0.25">
      <c r="BR1349" s="46"/>
    </row>
    <row r="1350" spans="70:70" x14ac:dyDescent="0.25">
      <c r="BR1350" s="46"/>
    </row>
    <row r="1351" spans="70:70" x14ac:dyDescent="0.25">
      <c r="BR1351" s="46"/>
    </row>
    <row r="1352" spans="70:70" x14ac:dyDescent="0.25">
      <c r="BR1352" s="46"/>
    </row>
    <row r="1353" spans="70:70" x14ac:dyDescent="0.25">
      <c r="BR1353" s="46"/>
    </row>
    <row r="1354" spans="70:70" x14ac:dyDescent="0.25">
      <c r="BR1354" s="46"/>
    </row>
    <row r="1355" spans="70:70" x14ac:dyDescent="0.25">
      <c r="BR1355" s="46"/>
    </row>
    <row r="1356" spans="70:70" x14ac:dyDescent="0.25">
      <c r="BR1356" s="46"/>
    </row>
    <row r="1357" spans="70:70" x14ac:dyDescent="0.25">
      <c r="BR1357" s="46"/>
    </row>
    <row r="1358" spans="70:70" x14ac:dyDescent="0.25">
      <c r="BR1358" s="46"/>
    </row>
    <row r="1359" spans="70:70" x14ac:dyDescent="0.25">
      <c r="BR1359" s="46"/>
    </row>
    <row r="1360" spans="70:70" x14ac:dyDescent="0.25">
      <c r="BR1360" s="46"/>
    </row>
    <row r="1361" spans="70:70" x14ac:dyDescent="0.25">
      <c r="BR1361" s="46"/>
    </row>
    <row r="1362" spans="70:70" x14ac:dyDescent="0.25">
      <c r="BR1362" s="46"/>
    </row>
    <row r="1363" spans="70:70" x14ac:dyDescent="0.25">
      <c r="BR1363" s="46"/>
    </row>
    <row r="1364" spans="70:70" x14ac:dyDescent="0.25">
      <c r="BR1364" s="46"/>
    </row>
    <row r="1365" spans="70:70" x14ac:dyDescent="0.25">
      <c r="BR1365" s="46"/>
    </row>
    <row r="1366" spans="70:70" x14ac:dyDescent="0.25">
      <c r="BR1366" s="46"/>
    </row>
    <row r="1367" spans="70:70" x14ac:dyDescent="0.25">
      <c r="BR1367" s="46"/>
    </row>
    <row r="1368" spans="70:70" x14ac:dyDescent="0.25">
      <c r="BR1368" s="46"/>
    </row>
    <row r="1369" spans="70:70" x14ac:dyDescent="0.25">
      <c r="BR1369" s="46"/>
    </row>
    <row r="1370" spans="70:70" x14ac:dyDescent="0.25">
      <c r="BR1370" s="46"/>
    </row>
    <row r="1371" spans="70:70" x14ac:dyDescent="0.25">
      <c r="BR1371" s="46"/>
    </row>
    <row r="1372" spans="70:70" x14ac:dyDescent="0.25">
      <c r="BR1372" s="46"/>
    </row>
    <row r="1373" spans="70:70" x14ac:dyDescent="0.25">
      <c r="BR1373" s="46"/>
    </row>
    <row r="1374" spans="70:70" x14ac:dyDescent="0.25">
      <c r="BR1374" s="46"/>
    </row>
    <row r="1375" spans="70:70" x14ac:dyDescent="0.25">
      <c r="BR1375" s="46"/>
    </row>
    <row r="1376" spans="70:70" x14ac:dyDescent="0.25">
      <c r="BR1376" s="46"/>
    </row>
    <row r="1377" spans="70:70" x14ac:dyDescent="0.25">
      <c r="BR1377" s="46"/>
    </row>
    <row r="1378" spans="70:70" x14ac:dyDescent="0.25">
      <c r="BR1378" s="46"/>
    </row>
    <row r="1379" spans="70:70" x14ac:dyDescent="0.25">
      <c r="BR1379" s="46"/>
    </row>
    <row r="1380" spans="70:70" x14ac:dyDescent="0.25">
      <c r="BR1380" s="46"/>
    </row>
    <row r="1381" spans="70:70" x14ac:dyDescent="0.25">
      <c r="BR1381" s="46"/>
    </row>
    <row r="1382" spans="70:70" x14ac:dyDescent="0.25">
      <c r="BR1382" s="46"/>
    </row>
    <row r="1383" spans="70:70" x14ac:dyDescent="0.25">
      <c r="BR1383" s="46"/>
    </row>
    <row r="1384" spans="70:70" x14ac:dyDescent="0.25">
      <c r="BR1384" s="46"/>
    </row>
    <row r="1385" spans="70:70" x14ac:dyDescent="0.25">
      <c r="BR1385" s="46"/>
    </row>
    <row r="1386" spans="70:70" x14ac:dyDescent="0.25">
      <c r="BR1386" s="46"/>
    </row>
    <row r="1387" spans="70:70" x14ac:dyDescent="0.25">
      <c r="BR1387" s="46"/>
    </row>
    <row r="1388" spans="70:70" x14ac:dyDescent="0.25">
      <c r="BR1388" s="46"/>
    </row>
    <row r="1389" spans="70:70" x14ac:dyDescent="0.25">
      <c r="BR1389" s="46"/>
    </row>
    <row r="1390" spans="70:70" x14ac:dyDescent="0.25">
      <c r="BR1390" s="46"/>
    </row>
    <row r="1391" spans="70:70" x14ac:dyDescent="0.25">
      <c r="BR1391" s="46"/>
    </row>
    <row r="1392" spans="70:70" x14ac:dyDescent="0.25">
      <c r="BR1392" s="46"/>
    </row>
    <row r="1393" spans="70:70" x14ac:dyDescent="0.25">
      <c r="BR1393" s="46"/>
    </row>
    <row r="1394" spans="70:70" x14ac:dyDescent="0.25">
      <c r="BR1394" s="46"/>
    </row>
    <row r="1395" spans="70:70" x14ac:dyDescent="0.25">
      <c r="BR1395" s="46"/>
    </row>
    <row r="1396" spans="70:70" x14ac:dyDescent="0.25">
      <c r="BR1396" s="46"/>
    </row>
    <row r="1397" spans="70:70" x14ac:dyDescent="0.25">
      <c r="BR1397" s="46"/>
    </row>
    <row r="1398" spans="70:70" x14ac:dyDescent="0.25">
      <c r="BR1398" s="46"/>
    </row>
    <row r="1399" spans="70:70" x14ac:dyDescent="0.25">
      <c r="BR1399" s="46"/>
    </row>
    <row r="1400" spans="70:70" x14ac:dyDescent="0.25">
      <c r="BR1400" s="46"/>
    </row>
    <row r="1401" spans="70:70" x14ac:dyDescent="0.25">
      <c r="BR1401" s="46"/>
    </row>
    <row r="1402" spans="70:70" x14ac:dyDescent="0.25">
      <c r="BR1402" s="46"/>
    </row>
    <row r="1403" spans="70:70" x14ac:dyDescent="0.25">
      <c r="BR1403" s="46"/>
    </row>
    <row r="1404" spans="70:70" x14ac:dyDescent="0.25">
      <c r="BR1404" s="46"/>
    </row>
    <row r="1405" spans="70:70" x14ac:dyDescent="0.25">
      <c r="BR1405" s="46"/>
    </row>
    <row r="1406" spans="70:70" x14ac:dyDescent="0.25">
      <c r="BR1406" s="46"/>
    </row>
    <row r="1407" spans="70:70" x14ac:dyDescent="0.25">
      <c r="BR1407" s="46"/>
    </row>
    <row r="1408" spans="70:70" x14ac:dyDescent="0.25">
      <c r="BR1408" s="46"/>
    </row>
    <row r="1409" spans="70:70" x14ac:dyDescent="0.25">
      <c r="BR1409" s="46"/>
    </row>
    <row r="1410" spans="70:70" x14ac:dyDescent="0.25">
      <c r="BR1410" s="46"/>
    </row>
    <row r="1411" spans="70:70" x14ac:dyDescent="0.25">
      <c r="BR1411" s="46"/>
    </row>
    <row r="1412" spans="70:70" x14ac:dyDescent="0.25">
      <c r="BR1412" s="46"/>
    </row>
    <row r="1413" spans="70:70" x14ac:dyDescent="0.25">
      <c r="BR1413" s="46"/>
    </row>
    <row r="1414" spans="70:70" x14ac:dyDescent="0.25">
      <c r="BR1414" s="46"/>
    </row>
    <row r="1415" spans="70:70" x14ac:dyDescent="0.25">
      <c r="BR1415" s="46"/>
    </row>
    <row r="1416" spans="70:70" x14ac:dyDescent="0.25">
      <c r="BR1416" s="46"/>
    </row>
    <row r="1417" spans="70:70" x14ac:dyDescent="0.25">
      <c r="BR1417" s="46"/>
    </row>
    <row r="1418" spans="70:70" x14ac:dyDescent="0.25">
      <c r="BR1418" s="46"/>
    </row>
    <row r="1419" spans="70:70" x14ac:dyDescent="0.25">
      <c r="BR1419" s="46"/>
    </row>
    <row r="1420" spans="70:70" x14ac:dyDescent="0.25">
      <c r="BR1420" s="46"/>
    </row>
    <row r="1421" spans="70:70" x14ac:dyDescent="0.25">
      <c r="BR1421" s="46"/>
    </row>
    <row r="1422" spans="70:70" x14ac:dyDescent="0.25">
      <c r="BR1422" s="46"/>
    </row>
    <row r="1423" spans="70:70" x14ac:dyDescent="0.25">
      <c r="BR1423" s="46"/>
    </row>
    <row r="1424" spans="70:70" x14ac:dyDescent="0.25">
      <c r="BR1424" s="46"/>
    </row>
    <row r="1425" spans="70:70" x14ac:dyDescent="0.25">
      <c r="BR1425" s="46"/>
    </row>
    <row r="1426" spans="70:70" x14ac:dyDescent="0.25">
      <c r="BR1426" s="46"/>
    </row>
    <row r="1427" spans="70:70" x14ac:dyDescent="0.25">
      <c r="BR1427" s="46"/>
    </row>
    <row r="1428" spans="70:70" x14ac:dyDescent="0.25">
      <c r="BR1428" s="46"/>
    </row>
    <row r="1429" spans="70:70" x14ac:dyDescent="0.25">
      <c r="BR1429" s="46"/>
    </row>
    <row r="1430" spans="70:70" x14ac:dyDescent="0.25">
      <c r="BR1430" s="46"/>
    </row>
    <row r="1431" spans="70:70" x14ac:dyDescent="0.25">
      <c r="BR1431" s="46"/>
    </row>
    <row r="1432" spans="70:70" x14ac:dyDescent="0.25">
      <c r="BR1432" s="46"/>
    </row>
    <row r="1433" spans="70:70" x14ac:dyDescent="0.25">
      <c r="BR1433" s="46"/>
    </row>
    <row r="1434" spans="70:70" x14ac:dyDescent="0.25">
      <c r="BR1434" s="46"/>
    </row>
    <row r="1435" spans="70:70" x14ac:dyDescent="0.25">
      <c r="BR1435" s="46"/>
    </row>
    <row r="1436" spans="70:70" x14ac:dyDescent="0.25">
      <c r="BR1436" s="46"/>
    </row>
    <row r="1437" spans="70:70" x14ac:dyDescent="0.25">
      <c r="BR1437" s="46"/>
    </row>
    <row r="1438" spans="70:70" x14ac:dyDescent="0.25">
      <c r="BR1438" s="46"/>
    </row>
    <row r="1439" spans="70:70" x14ac:dyDescent="0.25">
      <c r="BR1439" s="46"/>
    </row>
  </sheetData>
  <phoneticPr fontId="0" type="noConversion"/>
  <conditionalFormatting sqref="L252:L337 L135:L250 L3:M134 M135:M337">
    <cfRule type="cellIs" dxfId="0" priority="1" stopIfTrue="1" operator="equal">
      <formula>#REF!</formula>
    </cfRule>
  </conditionalFormatting>
  <pageMargins left="0.35433070866141736" right="0.35433070866141736" top="0.59055118110236227" bottom="0.78740157480314965" header="0.51181102362204722" footer="0.51181102362204722"/>
  <pageSetup paperSize="9" scale="17" fitToHeight="5" orientation="landscape" r:id="rId1"/>
  <headerFooter alignWithMargins="0"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97"/>
  <sheetViews>
    <sheetView workbookViewId="0">
      <pane ySplit="2" topLeftCell="A39" activePane="bottomLeft" state="frozen"/>
      <selection pane="bottomLeft" activeCell="Y99" sqref="Y99"/>
    </sheetView>
  </sheetViews>
  <sheetFormatPr defaultRowHeight="13.2" x14ac:dyDescent="0.25"/>
  <cols>
    <col min="1" max="1" width="4" bestFit="1" customWidth="1"/>
    <col min="2" max="2" width="5.44140625" style="1" bestFit="1" customWidth="1"/>
    <col min="3" max="3" width="8.109375" style="1" bestFit="1" customWidth="1"/>
    <col min="4" max="4" width="6.44140625" style="1" bestFit="1" customWidth="1"/>
    <col min="5" max="5" width="5.6640625" style="1" bestFit="1" customWidth="1"/>
    <col min="6" max="6" width="6.44140625" style="1" customWidth="1"/>
    <col min="7" max="7" width="7.5546875" style="1" bestFit="1" customWidth="1"/>
    <col min="8" max="8" width="5.109375" style="1" customWidth="1"/>
    <col min="9" max="9" width="5.6640625" style="1" bestFit="1" customWidth="1"/>
    <col min="10" max="10" width="12.5546875" style="1" bestFit="1" customWidth="1"/>
    <col min="11" max="11" width="5.6640625" style="1" bestFit="1" customWidth="1"/>
    <col min="12" max="12" width="11.44140625" style="1" bestFit="1" customWidth="1"/>
    <col min="13" max="13" width="40.88671875" bestFit="1" customWidth="1"/>
    <col min="14" max="15" width="10" bestFit="1" customWidth="1"/>
    <col min="23" max="23" width="10" bestFit="1" customWidth="1"/>
  </cols>
  <sheetData>
    <row r="1" spans="1:29" s="9" customFormat="1" ht="15.6" x14ac:dyDescent="0.35">
      <c r="A1" s="9" t="s">
        <v>29</v>
      </c>
      <c r="B1" s="14" t="s">
        <v>33</v>
      </c>
      <c r="C1" s="14" t="s">
        <v>16</v>
      </c>
      <c r="D1" s="15" t="s">
        <v>23</v>
      </c>
      <c r="E1" s="6" t="s">
        <v>1</v>
      </c>
      <c r="F1" s="14" t="s">
        <v>28</v>
      </c>
      <c r="G1" s="14" t="s">
        <v>14</v>
      </c>
      <c r="H1" s="14" t="s">
        <v>30</v>
      </c>
      <c r="I1" s="6" t="s">
        <v>31</v>
      </c>
      <c r="J1" s="14" t="s">
        <v>34</v>
      </c>
      <c r="K1" s="6" t="s">
        <v>32</v>
      </c>
      <c r="L1" s="14" t="s">
        <v>35</v>
      </c>
      <c r="M1" s="12" t="s">
        <v>36</v>
      </c>
      <c r="N1" s="9" t="s">
        <v>76</v>
      </c>
      <c r="O1" s="9" t="s">
        <v>77</v>
      </c>
      <c r="Q1" s="6" t="s">
        <v>31</v>
      </c>
      <c r="R1" s="6" t="s">
        <v>83</v>
      </c>
      <c r="X1" s="6" t="s">
        <v>32</v>
      </c>
      <c r="Y1" s="6" t="s">
        <v>82</v>
      </c>
    </row>
    <row r="2" spans="1:29" s="10" customFormat="1" ht="14.4" x14ac:dyDescent="0.3">
      <c r="A2" s="10">
        <v>1</v>
      </c>
      <c r="B2" s="16">
        <v>2</v>
      </c>
      <c r="C2" s="16">
        <v>3</v>
      </c>
      <c r="D2" s="16">
        <v>4</v>
      </c>
      <c r="E2" s="16">
        <v>5</v>
      </c>
      <c r="F2" s="16">
        <v>6</v>
      </c>
      <c r="G2" s="16">
        <v>7</v>
      </c>
      <c r="H2" s="16">
        <v>8</v>
      </c>
      <c r="I2" s="16">
        <v>9</v>
      </c>
      <c r="J2" s="16">
        <v>10</v>
      </c>
      <c r="K2" s="16">
        <v>11</v>
      </c>
      <c r="L2" s="16">
        <v>12</v>
      </c>
      <c r="N2" s="15" t="s">
        <v>70</v>
      </c>
      <c r="O2"/>
      <c r="Q2" s="16"/>
      <c r="S2" s="55" t="s">
        <v>78</v>
      </c>
      <c r="T2" s="55" t="s">
        <v>79</v>
      </c>
      <c r="U2" s="55" t="s">
        <v>80</v>
      </c>
      <c r="V2" s="55" t="s">
        <v>81</v>
      </c>
      <c r="X2" s="16"/>
      <c r="Z2" s="55" t="s">
        <v>78</v>
      </c>
      <c r="AA2" s="55" t="s">
        <v>79</v>
      </c>
      <c r="AB2" s="55" t="s">
        <v>80</v>
      </c>
      <c r="AC2" s="55" t="s">
        <v>81</v>
      </c>
    </row>
    <row r="3" spans="1:29" x14ac:dyDescent="0.25">
      <c r="A3">
        <v>1</v>
      </c>
      <c r="B3" s="17">
        <v>2</v>
      </c>
      <c r="C3" s="1">
        <v>2.25</v>
      </c>
      <c r="D3" s="1">
        <v>0.1</v>
      </c>
      <c r="E3" s="1">
        <v>1.7</v>
      </c>
      <c r="F3" s="2">
        <v>1</v>
      </c>
      <c r="G3" s="18">
        <v>1.6400000000000001E-2</v>
      </c>
      <c r="H3" s="1">
        <v>2</v>
      </c>
      <c r="I3" s="2">
        <v>3.15</v>
      </c>
      <c r="J3" s="2">
        <v>1.41</v>
      </c>
      <c r="K3" s="2">
        <v>3.49</v>
      </c>
      <c r="L3" s="2">
        <v>1.1499999999999999</v>
      </c>
      <c r="M3" s="13" t="s">
        <v>39</v>
      </c>
      <c r="N3" s="54">
        <f t="shared" ref="N3:N19" si="0">J3/(H3/1000^0.5)^0.2</f>
        <v>2.4491371924297582</v>
      </c>
      <c r="O3" s="54">
        <f t="shared" ref="O3:O34" si="1">L3/(H3/3000^0.5)^0.2</f>
        <v>2.2294819811262876</v>
      </c>
      <c r="Q3" s="2">
        <v>3.15</v>
      </c>
      <c r="R3">
        <f>1.1*Q3</f>
        <v>3.4650000000000003</v>
      </c>
      <c r="S3">
        <v>2.4491371924297582</v>
      </c>
      <c r="X3" s="2">
        <v>3.49</v>
      </c>
      <c r="Y3">
        <f>1.1*X3</f>
        <v>3.8390000000000004</v>
      </c>
      <c r="Z3">
        <v>2.2294819811262876</v>
      </c>
    </row>
    <row r="4" spans="1:29" x14ac:dyDescent="0.25">
      <c r="A4">
        <v>2</v>
      </c>
      <c r="B4" s="17">
        <v>2</v>
      </c>
      <c r="C4" s="1">
        <v>2.25</v>
      </c>
      <c r="D4" s="1">
        <v>0.1</v>
      </c>
      <c r="E4" s="1">
        <v>1.7</v>
      </c>
      <c r="F4" s="2">
        <v>1</v>
      </c>
      <c r="G4" s="18">
        <v>1.6400000000000001E-2</v>
      </c>
      <c r="H4" s="1">
        <v>3</v>
      </c>
      <c r="I4" s="2">
        <v>3.01</v>
      </c>
      <c r="J4" s="2">
        <v>1.55</v>
      </c>
      <c r="K4" s="2">
        <v>3.32</v>
      </c>
      <c r="L4" s="2">
        <v>1.27</v>
      </c>
      <c r="M4" s="13" t="s">
        <v>39</v>
      </c>
      <c r="N4" s="54">
        <f t="shared" si="0"/>
        <v>2.4826039796011505</v>
      </c>
      <c r="O4" s="54">
        <f t="shared" si="1"/>
        <v>2.2703436313862455</v>
      </c>
      <c r="Q4" s="2">
        <v>3.01</v>
      </c>
      <c r="R4">
        <f t="shared" ref="R4:R67" si="2">1.1*Q4</f>
        <v>3.3109999999999999</v>
      </c>
      <c r="S4">
        <v>2.4826039796011505</v>
      </c>
      <c r="X4" s="2">
        <v>3.32</v>
      </c>
      <c r="Y4">
        <f t="shared" ref="Y4:Y67" si="3">1.1*X4</f>
        <v>3.6520000000000001</v>
      </c>
      <c r="Z4">
        <v>2.2703436313862455</v>
      </c>
    </row>
    <row r="5" spans="1:29" x14ac:dyDescent="0.25">
      <c r="A5">
        <v>3</v>
      </c>
      <c r="B5" s="17">
        <v>2</v>
      </c>
      <c r="C5" s="1">
        <v>2.25</v>
      </c>
      <c r="D5" s="1">
        <v>0.1</v>
      </c>
      <c r="E5" s="1">
        <v>1.7</v>
      </c>
      <c r="F5" s="2">
        <v>1</v>
      </c>
      <c r="G5" s="18">
        <v>1.6400000000000001E-2</v>
      </c>
      <c r="H5" s="1">
        <v>5</v>
      </c>
      <c r="I5" s="2">
        <v>2.87</v>
      </c>
      <c r="J5" s="2">
        <v>1.7</v>
      </c>
      <c r="K5" s="2">
        <v>3.08</v>
      </c>
      <c r="L5" s="2">
        <v>1.48</v>
      </c>
      <c r="M5" s="13" t="s">
        <v>39</v>
      </c>
      <c r="N5" s="54">
        <f t="shared" si="0"/>
        <v>2.458413434306272</v>
      </c>
      <c r="O5" s="54">
        <f t="shared" si="1"/>
        <v>2.388800272923854</v>
      </c>
      <c r="Q5" s="2">
        <v>2.87</v>
      </c>
      <c r="R5">
        <f t="shared" si="2"/>
        <v>3.1570000000000005</v>
      </c>
      <c r="S5">
        <v>2.458413434306272</v>
      </c>
      <c r="X5" s="2">
        <v>3.08</v>
      </c>
      <c r="Y5">
        <f t="shared" si="3"/>
        <v>3.3880000000000003</v>
      </c>
      <c r="Z5">
        <v>2.388800272923854</v>
      </c>
    </row>
    <row r="6" spans="1:29" x14ac:dyDescent="0.25">
      <c r="A6">
        <v>4</v>
      </c>
      <c r="B6" s="17">
        <v>2</v>
      </c>
      <c r="C6" s="1">
        <v>2.25</v>
      </c>
      <c r="D6" s="1">
        <v>0.1</v>
      </c>
      <c r="E6" s="1">
        <v>1.7</v>
      </c>
      <c r="F6" s="2">
        <v>1</v>
      </c>
      <c r="G6" s="18">
        <v>1.6400000000000001E-2</v>
      </c>
      <c r="H6" s="1">
        <v>8</v>
      </c>
      <c r="I6" s="2">
        <v>2.77</v>
      </c>
      <c r="J6" s="2">
        <v>1.83</v>
      </c>
      <c r="K6" s="2">
        <v>2.86</v>
      </c>
      <c r="L6" s="2">
        <v>1.71</v>
      </c>
      <c r="M6" s="13" t="s">
        <v>39</v>
      </c>
      <c r="N6" s="54">
        <f t="shared" si="0"/>
        <v>2.4089794339316546</v>
      </c>
      <c r="O6" s="54">
        <f t="shared" si="1"/>
        <v>2.5124084098850035</v>
      </c>
      <c r="Q6" s="2">
        <v>2.77</v>
      </c>
      <c r="R6">
        <f t="shared" si="2"/>
        <v>3.0470000000000002</v>
      </c>
      <c r="S6">
        <v>2.4089794339316546</v>
      </c>
      <c r="X6" s="2">
        <v>2.86</v>
      </c>
      <c r="Y6">
        <f t="shared" si="3"/>
        <v>3.1459999999999999</v>
      </c>
      <c r="Z6">
        <v>2.5124084098850035</v>
      </c>
    </row>
    <row r="7" spans="1:29" x14ac:dyDescent="0.25">
      <c r="A7">
        <v>5</v>
      </c>
      <c r="B7" s="17">
        <v>2</v>
      </c>
      <c r="C7" s="1">
        <v>2.25</v>
      </c>
      <c r="D7" s="1">
        <v>0.1</v>
      </c>
      <c r="E7" s="1">
        <v>1.7</v>
      </c>
      <c r="F7" s="2">
        <v>1</v>
      </c>
      <c r="G7" s="18">
        <v>2.46E-2</v>
      </c>
      <c r="H7" s="1">
        <v>2</v>
      </c>
      <c r="I7" s="2">
        <v>2.4900000000000002</v>
      </c>
      <c r="J7" s="2">
        <v>1.51</v>
      </c>
      <c r="K7" s="2">
        <v>2.65</v>
      </c>
      <c r="L7" s="2">
        <v>1.33</v>
      </c>
      <c r="M7" s="13" t="s">
        <v>39</v>
      </c>
      <c r="N7" s="54">
        <f t="shared" si="0"/>
        <v>2.6228348656517273</v>
      </c>
      <c r="O7" s="54">
        <f t="shared" si="1"/>
        <v>2.5784443781721413</v>
      </c>
      <c r="Q7" s="2">
        <v>2.4900000000000002</v>
      </c>
      <c r="R7">
        <f t="shared" si="2"/>
        <v>2.7390000000000003</v>
      </c>
      <c r="S7">
        <v>2.6228348656517273</v>
      </c>
      <c r="X7" s="2">
        <v>2.65</v>
      </c>
      <c r="Y7">
        <f t="shared" si="3"/>
        <v>2.915</v>
      </c>
      <c r="Z7">
        <v>2.5784443781721413</v>
      </c>
    </row>
    <row r="8" spans="1:29" x14ac:dyDescent="0.25">
      <c r="A8">
        <v>6</v>
      </c>
      <c r="B8" s="17">
        <v>2</v>
      </c>
      <c r="C8" s="1">
        <v>2.25</v>
      </c>
      <c r="D8" s="1">
        <v>0.1</v>
      </c>
      <c r="E8" s="19">
        <v>1.7</v>
      </c>
      <c r="F8" s="2">
        <v>1</v>
      </c>
      <c r="G8" s="18">
        <v>2.46E-2</v>
      </c>
      <c r="H8" s="1">
        <v>3</v>
      </c>
      <c r="I8" s="2">
        <v>2.4</v>
      </c>
      <c r="J8" s="2">
        <v>1.62</v>
      </c>
      <c r="K8" s="2">
        <v>2.54</v>
      </c>
      <c r="L8" s="2">
        <v>1.45</v>
      </c>
      <c r="M8" s="13" t="s">
        <v>39</v>
      </c>
      <c r="N8" s="54">
        <f t="shared" si="0"/>
        <v>2.5947215786799123</v>
      </c>
      <c r="O8" s="54">
        <f t="shared" si="1"/>
        <v>2.5921246185118552</v>
      </c>
      <c r="Q8" s="2">
        <v>2.4</v>
      </c>
      <c r="R8">
        <f t="shared" si="2"/>
        <v>2.64</v>
      </c>
      <c r="S8">
        <v>2.5947215786799123</v>
      </c>
      <c r="X8" s="2">
        <v>2.54</v>
      </c>
      <c r="Y8">
        <f t="shared" si="3"/>
        <v>2.7940000000000005</v>
      </c>
      <c r="Z8">
        <v>2.5921246185118552</v>
      </c>
    </row>
    <row r="9" spans="1:29" x14ac:dyDescent="0.25">
      <c r="A9">
        <v>7</v>
      </c>
      <c r="B9" s="17">
        <v>2</v>
      </c>
      <c r="C9" s="1">
        <v>2.25</v>
      </c>
      <c r="D9" s="1">
        <v>0.1</v>
      </c>
      <c r="E9" s="19">
        <v>1.7</v>
      </c>
      <c r="F9" s="2">
        <v>1</v>
      </c>
      <c r="G9" s="18">
        <v>2.46E-2</v>
      </c>
      <c r="H9" s="1">
        <v>5</v>
      </c>
      <c r="I9" s="2">
        <v>2.2799999999999998</v>
      </c>
      <c r="J9" s="2">
        <v>1.79</v>
      </c>
      <c r="K9" s="2">
        <v>2.42</v>
      </c>
      <c r="L9" s="2">
        <v>1.6</v>
      </c>
      <c r="M9" s="13" t="s">
        <v>39</v>
      </c>
      <c r="N9" s="54">
        <f t="shared" si="0"/>
        <v>2.5885647337695454</v>
      </c>
      <c r="O9" s="54">
        <f t="shared" si="1"/>
        <v>2.582486781539302</v>
      </c>
      <c r="Q9" s="2">
        <v>2.2799999999999998</v>
      </c>
      <c r="R9">
        <f t="shared" si="2"/>
        <v>2.508</v>
      </c>
      <c r="S9">
        <v>2.5885647337695454</v>
      </c>
      <c r="X9" s="2">
        <v>2.42</v>
      </c>
      <c r="Y9">
        <f t="shared" si="3"/>
        <v>2.6619999999999999</v>
      </c>
      <c r="Z9">
        <v>2.582486781539302</v>
      </c>
    </row>
    <row r="10" spans="1:29" x14ac:dyDescent="0.25">
      <c r="A10">
        <v>8</v>
      </c>
      <c r="B10" s="17">
        <v>2</v>
      </c>
      <c r="C10" s="1">
        <v>2.25</v>
      </c>
      <c r="D10" s="1">
        <v>0.1</v>
      </c>
      <c r="E10" s="19">
        <v>1.7</v>
      </c>
      <c r="F10" s="2">
        <v>1</v>
      </c>
      <c r="G10" s="18">
        <v>2.46E-2</v>
      </c>
      <c r="H10" s="1">
        <v>8</v>
      </c>
      <c r="I10" s="2">
        <v>2.2200000000000002</v>
      </c>
      <c r="J10" s="2">
        <v>1.89</v>
      </c>
      <c r="K10" s="2">
        <v>2.3199999999999998</v>
      </c>
      <c r="L10" s="2">
        <v>1.74</v>
      </c>
      <c r="M10" s="13" t="s">
        <v>39</v>
      </c>
      <c r="N10" s="54">
        <f t="shared" si="0"/>
        <v>2.4879623661917085</v>
      </c>
      <c r="O10" s="54">
        <f t="shared" si="1"/>
        <v>2.5564857504093017</v>
      </c>
      <c r="Q10" s="2">
        <v>2.2200000000000002</v>
      </c>
      <c r="R10">
        <f t="shared" si="2"/>
        <v>2.4420000000000006</v>
      </c>
      <c r="S10">
        <v>2.4879623661917085</v>
      </c>
      <c r="X10" s="2">
        <v>2.3199999999999998</v>
      </c>
      <c r="Y10">
        <f t="shared" si="3"/>
        <v>2.552</v>
      </c>
      <c r="Z10">
        <v>2.5564857504093017</v>
      </c>
    </row>
    <row r="11" spans="1:29" x14ac:dyDescent="0.25">
      <c r="A11">
        <v>9</v>
      </c>
      <c r="B11" s="17">
        <v>2</v>
      </c>
      <c r="C11" s="1">
        <v>2.25</v>
      </c>
      <c r="D11" s="1">
        <v>0.1</v>
      </c>
      <c r="E11" s="19">
        <v>1.7</v>
      </c>
      <c r="F11" s="2">
        <v>1</v>
      </c>
      <c r="G11" s="18">
        <v>3.2800000000000003E-2</v>
      </c>
      <c r="H11" s="1">
        <v>2</v>
      </c>
      <c r="I11" s="2">
        <v>2.08</v>
      </c>
      <c r="J11" s="2">
        <v>1.62</v>
      </c>
      <c r="K11" s="2">
        <v>2.21</v>
      </c>
      <c r="L11" s="2">
        <v>1.43</v>
      </c>
      <c r="M11" s="13" t="s">
        <v>39</v>
      </c>
      <c r="N11" s="54">
        <f t="shared" si="0"/>
        <v>2.8139023061958928</v>
      </c>
      <c r="O11" s="54">
        <f t="shared" si="1"/>
        <v>2.772312376530949</v>
      </c>
      <c r="Q11" s="2">
        <v>2.08</v>
      </c>
      <c r="R11">
        <f t="shared" si="2"/>
        <v>2.2880000000000003</v>
      </c>
      <c r="S11">
        <v>2.8139023061958928</v>
      </c>
      <c r="X11" s="2">
        <v>2.21</v>
      </c>
      <c r="Y11">
        <f t="shared" si="3"/>
        <v>2.431</v>
      </c>
      <c r="Z11">
        <v>2.772312376530949</v>
      </c>
    </row>
    <row r="12" spans="1:29" x14ac:dyDescent="0.25">
      <c r="A12">
        <v>10</v>
      </c>
      <c r="B12" s="17">
        <v>2</v>
      </c>
      <c r="C12" s="1">
        <v>2.25</v>
      </c>
      <c r="D12" s="1">
        <v>0.1</v>
      </c>
      <c r="E12" s="19">
        <v>1.7</v>
      </c>
      <c r="F12" s="2">
        <v>1</v>
      </c>
      <c r="G12" s="18">
        <v>3.2800000000000003E-2</v>
      </c>
      <c r="H12" s="1">
        <v>3</v>
      </c>
      <c r="I12" s="2">
        <v>2.0099999999999998</v>
      </c>
      <c r="J12" s="2">
        <v>1.73</v>
      </c>
      <c r="K12" s="2">
        <v>2.17</v>
      </c>
      <c r="L12" s="2">
        <v>1.49</v>
      </c>
      <c r="M12" s="13" t="s">
        <v>39</v>
      </c>
      <c r="N12" s="54">
        <f t="shared" si="0"/>
        <v>2.7709063772322517</v>
      </c>
      <c r="O12" s="54">
        <f t="shared" si="1"/>
        <v>2.6636315045397687</v>
      </c>
      <c r="Q12" s="2">
        <v>2.0099999999999998</v>
      </c>
      <c r="R12">
        <f t="shared" si="2"/>
        <v>2.2109999999999999</v>
      </c>
      <c r="S12">
        <v>2.7709063772322517</v>
      </c>
      <c r="X12" s="2">
        <v>2.17</v>
      </c>
      <c r="Y12">
        <f t="shared" si="3"/>
        <v>2.387</v>
      </c>
      <c r="Z12">
        <v>2.6636315045397687</v>
      </c>
    </row>
    <row r="13" spans="1:29" x14ac:dyDescent="0.25">
      <c r="A13">
        <v>11</v>
      </c>
      <c r="B13" s="17">
        <v>2</v>
      </c>
      <c r="C13" s="1">
        <v>2.25</v>
      </c>
      <c r="D13" s="1">
        <v>0.1</v>
      </c>
      <c r="E13" s="19">
        <v>1.7</v>
      </c>
      <c r="F13" s="2">
        <v>1.1599999999999999</v>
      </c>
      <c r="G13" s="18">
        <v>1.6400000000000001E-2</v>
      </c>
      <c r="H13" s="1">
        <v>2</v>
      </c>
      <c r="I13" s="2">
        <v>3.85</v>
      </c>
      <c r="J13" s="2">
        <v>1.27</v>
      </c>
      <c r="K13" s="2">
        <v>4.05</v>
      </c>
      <c r="L13" s="2">
        <v>1.1499999999999999</v>
      </c>
      <c r="M13" s="13" t="s">
        <v>39</v>
      </c>
      <c r="N13" s="54">
        <f t="shared" si="0"/>
        <v>2.2059604499190022</v>
      </c>
      <c r="O13" s="54">
        <f t="shared" si="1"/>
        <v>2.2294819811262876</v>
      </c>
      <c r="Q13" s="2">
        <v>3.85</v>
      </c>
      <c r="R13">
        <f t="shared" si="2"/>
        <v>4.2350000000000003</v>
      </c>
      <c r="S13">
        <v>2.2059604499190022</v>
      </c>
      <c r="X13" s="2">
        <v>4.05</v>
      </c>
      <c r="Y13">
        <f t="shared" si="3"/>
        <v>4.4550000000000001</v>
      </c>
      <c r="Z13">
        <v>2.2294819811262876</v>
      </c>
    </row>
    <row r="14" spans="1:29" x14ac:dyDescent="0.25">
      <c r="A14">
        <v>12</v>
      </c>
      <c r="B14" s="17">
        <v>2</v>
      </c>
      <c r="C14" s="1">
        <v>2.25</v>
      </c>
      <c r="D14" s="1">
        <v>0.1</v>
      </c>
      <c r="E14" s="19">
        <v>1.7</v>
      </c>
      <c r="F14" s="2">
        <v>1.1599999999999999</v>
      </c>
      <c r="G14" s="18">
        <v>1.6400000000000001E-2</v>
      </c>
      <c r="H14" s="1">
        <v>3</v>
      </c>
      <c r="I14" s="2">
        <v>3.63</v>
      </c>
      <c r="J14" s="2">
        <v>1.43</v>
      </c>
      <c r="K14" s="2">
        <v>3.92</v>
      </c>
      <c r="L14" s="2">
        <v>1.23</v>
      </c>
      <c r="M14" s="13" t="s">
        <v>39</v>
      </c>
      <c r="N14" s="54">
        <f t="shared" si="0"/>
        <v>2.2904023811804159</v>
      </c>
      <c r="O14" s="54">
        <f t="shared" si="1"/>
        <v>2.1988367453583324</v>
      </c>
      <c r="Q14" s="2">
        <v>3.63</v>
      </c>
      <c r="R14">
        <f t="shared" si="2"/>
        <v>3.9930000000000003</v>
      </c>
      <c r="S14">
        <v>2.2904023811804159</v>
      </c>
      <c r="X14" s="2">
        <v>3.92</v>
      </c>
      <c r="Y14">
        <f t="shared" si="3"/>
        <v>4.3120000000000003</v>
      </c>
      <c r="Z14">
        <v>2.1988367453583324</v>
      </c>
    </row>
    <row r="15" spans="1:29" x14ac:dyDescent="0.25">
      <c r="A15">
        <v>13</v>
      </c>
      <c r="B15" s="17">
        <v>2</v>
      </c>
      <c r="C15" s="1">
        <v>2.25</v>
      </c>
      <c r="D15" s="1">
        <v>0.1</v>
      </c>
      <c r="E15" s="19">
        <v>1.7</v>
      </c>
      <c r="F15" s="2">
        <v>1.1599999999999999</v>
      </c>
      <c r="G15" s="18">
        <v>1.6400000000000001E-2</v>
      </c>
      <c r="H15" s="1">
        <v>5</v>
      </c>
      <c r="I15" s="2">
        <v>3.37</v>
      </c>
      <c r="J15" s="2">
        <v>1.66</v>
      </c>
      <c r="K15" s="2">
        <v>3.7</v>
      </c>
      <c r="L15" s="2">
        <v>1.38</v>
      </c>
      <c r="M15" s="13" t="s">
        <v>39</v>
      </c>
      <c r="N15" s="54">
        <f t="shared" si="0"/>
        <v>2.400568412322595</v>
      </c>
      <c r="O15" s="54">
        <f t="shared" si="1"/>
        <v>2.2273948490776476</v>
      </c>
      <c r="Q15" s="2">
        <v>3.37</v>
      </c>
      <c r="R15">
        <f t="shared" si="2"/>
        <v>3.7070000000000003</v>
      </c>
      <c r="S15">
        <v>2.400568412322595</v>
      </c>
      <c r="X15" s="2">
        <v>3.7</v>
      </c>
      <c r="Y15">
        <f t="shared" si="3"/>
        <v>4.07</v>
      </c>
      <c r="Z15">
        <v>2.2273948490776476</v>
      </c>
    </row>
    <row r="16" spans="1:29" x14ac:dyDescent="0.25">
      <c r="A16">
        <v>14</v>
      </c>
      <c r="B16" s="17">
        <v>2</v>
      </c>
      <c r="C16" s="1">
        <v>2.25</v>
      </c>
      <c r="D16" s="1">
        <v>0.1</v>
      </c>
      <c r="E16" s="19">
        <v>1.7</v>
      </c>
      <c r="F16" s="2">
        <v>1.1599999999999999</v>
      </c>
      <c r="G16" s="18">
        <v>1.6400000000000001E-2</v>
      </c>
      <c r="H16" s="1">
        <v>8</v>
      </c>
      <c r="I16" s="2">
        <v>3.25</v>
      </c>
      <c r="J16" s="2">
        <v>1.78</v>
      </c>
      <c r="K16" s="2">
        <v>3.5</v>
      </c>
      <c r="L16" s="2">
        <v>1.54</v>
      </c>
      <c r="M16" s="13" t="s">
        <v>39</v>
      </c>
      <c r="N16" s="54">
        <f t="shared" si="0"/>
        <v>2.3431603237149425</v>
      </c>
      <c r="O16" s="54">
        <f t="shared" si="1"/>
        <v>2.2626368135806465</v>
      </c>
      <c r="Q16" s="2">
        <v>3.25</v>
      </c>
      <c r="R16">
        <f t="shared" si="2"/>
        <v>3.5750000000000002</v>
      </c>
      <c r="S16">
        <v>2.3431603237149425</v>
      </c>
      <c r="X16" s="2">
        <v>3.5</v>
      </c>
      <c r="Y16">
        <f t="shared" si="3"/>
        <v>3.8500000000000005</v>
      </c>
      <c r="Z16">
        <v>2.2626368135806465</v>
      </c>
    </row>
    <row r="17" spans="1:26" x14ac:dyDescent="0.25">
      <c r="A17">
        <v>15</v>
      </c>
      <c r="B17" s="17">
        <v>2</v>
      </c>
      <c r="C17" s="1">
        <v>2.25</v>
      </c>
      <c r="D17" s="1">
        <v>0.1</v>
      </c>
      <c r="E17" s="19">
        <v>1.7</v>
      </c>
      <c r="F17" s="2">
        <v>1.1599999999999999</v>
      </c>
      <c r="G17" s="18">
        <v>2.46E-2</v>
      </c>
      <c r="H17" s="1">
        <v>2</v>
      </c>
      <c r="I17" s="2">
        <v>3</v>
      </c>
      <c r="J17" s="2">
        <v>1.4</v>
      </c>
      <c r="K17" s="2">
        <v>3.58</v>
      </c>
      <c r="L17" s="2">
        <v>0.98</v>
      </c>
      <c r="M17" s="13" t="s">
        <v>39</v>
      </c>
      <c r="N17" s="54">
        <f t="shared" si="0"/>
        <v>2.4317674251075614</v>
      </c>
      <c r="O17" s="54">
        <f t="shared" si="1"/>
        <v>1.8999063839163146</v>
      </c>
      <c r="Q17" s="2">
        <v>3</v>
      </c>
      <c r="R17">
        <f t="shared" si="2"/>
        <v>3.3000000000000003</v>
      </c>
      <c r="S17">
        <v>2.4317674251075614</v>
      </c>
      <c r="X17" s="2">
        <v>3.58</v>
      </c>
      <c r="Y17">
        <f t="shared" si="3"/>
        <v>3.9380000000000006</v>
      </c>
      <c r="Z17">
        <v>1.8999063839163146</v>
      </c>
    </row>
    <row r="18" spans="1:26" x14ac:dyDescent="0.25">
      <c r="A18">
        <v>16</v>
      </c>
      <c r="B18" s="17">
        <v>2</v>
      </c>
      <c r="C18" s="1">
        <v>2.25</v>
      </c>
      <c r="D18" s="1">
        <v>0.1</v>
      </c>
      <c r="E18" s="19">
        <v>1.7</v>
      </c>
      <c r="F18" s="2">
        <v>1.1599999999999999</v>
      </c>
      <c r="G18" s="18">
        <v>2.46E-2</v>
      </c>
      <c r="H18" s="1">
        <v>3</v>
      </c>
      <c r="I18" s="2">
        <v>2.85</v>
      </c>
      <c r="J18" s="2">
        <v>1.55</v>
      </c>
      <c r="K18" s="2">
        <v>3.31</v>
      </c>
      <c r="L18" s="2">
        <v>1.1499999999999999</v>
      </c>
      <c r="M18" s="13" t="s">
        <v>39</v>
      </c>
      <c r="N18" s="54">
        <f t="shared" si="0"/>
        <v>2.4826039796011505</v>
      </c>
      <c r="O18" s="54">
        <f t="shared" si="1"/>
        <v>2.0558229733025057</v>
      </c>
      <c r="Q18" s="2">
        <v>2.85</v>
      </c>
      <c r="R18">
        <f t="shared" si="2"/>
        <v>3.1350000000000002</v>
      </c>
      <c r="S18">
        <v>2.4826039796011505</v>
      </c>
      <c r="X18" s="2">
        <v>3.31</v>
      </c>
      <c r="Y18">
        <f t="shared" si="3"/>
        <v>3.6410000000000005</v>
      </c>
      <c r="Z18">
        <v>2.0558229733025057</v>
      </c>
    </row>
    <row r="19" spans="1:26" x14ac:dyDescent="0.25">
      <c r="A19">
        <v>17</v>
      </c>
      <c r="B19" s="17">
        <v>2</v>
      </c>
      <c r="C19" s="1">
        <v>2.25</v>
      </c>
      <c r="D19" s="1">
        <v>0.1</v>
      </c>
      <c r="E19" s="19">
        <v>1.7</v>
      </c>
      <c r="F19" s="2">
        <v>1.1599999999999999</v>
      </c>
      <c r="G19" s="18">
        <v>2.46E-2</v>
      </c>
      <c r="H19" s="1">
        <v>5</v>
      </c>
      <c r="I19" s="2">
        <v>2.66</v>
      </c>
      <c r="J19" s="2">
        <v>1.77</v>
      </c>
      <c r="K19" s="2">
        <v>2.93</v>
      </c>
      <c r="L19" s="2">
        <v>1.46</v>
      </c>
      <c r="M19" s="13" t="s">
        <v>39</v>
      </c>
      <c r="N19" s="54">
        <f t="shared" si="0"/>
        <v>2.5596422227777067</v>
      </c>
      <c r="O19" s="54">
        <f t="shared" si="1"/>
        <v>2.3565191881546128</v>
      </c>
      <c r="Q19" s="2">
        <v>2.66</v>
      </c>
      <c r="R19">
        <f t="shared" si="2"/>
        <v>2.9260000000000006</v>
      </c>
      <c r="S19">
        <v>2.5596422227777067</v>
      </c>
      <c r="X19" s="2">
        <v>2.93</v>
      </c>
      <c r="Y19">
        <f t="shared" si="3"/>
        <v>3.2230000000000003</v>
      </c>
      <c r="Z19">
        <v>2.3565191881546128</v>
      </c>
    </row>
    <row r="20" spans="1:26" x14ac:dyDescent="0.25">
      <c r="A20">
        <v>18</v>
      </c>
      <c r="B20" s="17">
        <v>2</v>
      </c>
      <c r="C20" s="1">
        <v>2.25</v>
      </c>
      <c r="D20" s="1">
        <v>0.1</v>
      </c>
      <c r="E20" s="19">
        <v>1.7</v>
      </c>
      <c r="F20" s="2">
        <v>1.1599999999999999</v>
      </c>
      <c r="G20" s="18">
        <v>2.46E-2</v>
      </c>
      <c r="H20" s="1">
        <v>8</v>
      </c>
      <c r="I20" s="2"/>
      <c r="J20" s="2"/>
      <c r="K20" s="2">
        <v>2.69</v>
      </c>
      <c r="L20" s="2">
        <v>1.74</v>
      </c>
      <c r="M20" s="13" t="s">
        <v>39</v>
      </c>
      <c r="N20" s="54"/>
      <c r="O20" s="54">
        <f t="shared" si="1"/>
        <v>2.5564857504093017</v>
      </c>
      <c r="Q20" s="2"/>
      <c r="R20">
        <f t="shared" si="2"/>
        <v>0</v>
      </c>
      <c r="X20" s="2">
        <v>2.69</v>
      </c>
      <c r="Y20">
        <f t="shared" si="3"/>
        <v>2.9590000000000001</v>
      </c>
      <c r="Z20">
        <v>2.5564857504093017</v>
      </c>
    </row>
    <row r="21" spans="1:26" x14ac:dyDescent="0.25">
      <c r="A21">
        <v>19</v>
      </c>
      <c r="B21" s="17">
        <v>2</v>
      </c>
      <c r="C21" s="1">
        <v>2.25</v>
      </c>
      <c r="D21" s="1">
        <v>0.1</v>
      </c>
      <c r="E21" s="19">
        <v>1.7</v>
      </c>
      <c r="F21" s="2">
        <v>1.1599999999999999</v>
      </c>
      <c r="G21" s="18">
        <v>3.2800000000000003E-2</v>
      </c>
      <c r="H21" s="1">
        <v>2</v>
      </c>
      <c r="I21" s="2">
        <v>2.46</v>
      </c>
      <c r="J21" s="2">
        <v>1.56</v>
      </c>
      <c r="K21" s="2">
        <v>2.56</v>
      </c>
      <c r="L21" s="2">
        <v>1.44</v>
      </c>
      <c r="M21" s="13" t="s">
        <v>39</v>
      </c>
      <c r="N21" s="54">
        <f>J21/(H21/1000^0.5)^0.2</f>
        <v>2.7096837022627116</v>
      </c>
      <c r="O21" s="54">
        <f t="shared" si="1"/>
        <v>2.7916991763668295</v>
      </c>
      <c r="Q21" s="2">
        <v>2.46</v>
      </c>
      <c r="R21">
        <f t="shared" si="2"/>
        <v>2.706</v>
      </c>
      <c r="S21">
        <v>2.7096837022627116</v>
      </c>
      <c r="X21" s="2">
        <v>2.56</v>
      </c>
      <c r="Y21">
        <f t="shared" si="3"/>
        <v>2.8160000000000003</v>
      </c>
      <c r="Z21">
        <v>2.7916991763668295</v>
      </c>
    </row>
    <row r="22" spans="1:26" x14ac:dyDescent="0.25">
      <c r="A22">
        <v>20</v>
      </c>
      <c r="B22" s="17">
        <v>2</v>
      </c>
      <c r="C22" s="1">
        <v>2.25</v>
      </c>
      <c r="D22" s="1">
        <v>0.1</v>
      </c>
      <c r="E22" s="19">
        <v>1.7</v>
      </c>
      <c r="F22" s="2">
        <v>1.1599999999999999</v>
      </c>
      <c r="G22" s="18">
        <v>3.2800000000000003E-2</v>
      </c>
      <c r="H22" s="1">
        <v>3</v>
      </c>
      <c r="I22" s="2">
        <v>2.38</v>
      </c>
      <c r="J22" s="2">
        <v>1.67</v>
      </c>
      <c r="K22" s="2">
        <v>2.4900000000000002</v>
      </c>
      <c r="L22" s="2">
        <v>1.52</v>
      </c>
      <c r="M22" s="13" t="s">
        <v>39</v>
      </c>
      <c r="N22" s="54">
        <f>J22/(H22/1000^0.5)^0.2</f>
        <v>2.6748055780218842</v>
      </c>
      <c r="O22" s="54">
        <f t="shared" si="1"/>
        <v>2.7172616690607034</v>
      </c>
      <c r="Q22" s="2">
        <v>2.38</v>
      </c>
      <c r="R22">
        <f t="shared" si="2"/>
        <v>2.6179999999999999</v>
      </c>
      <c r="S22">
        <v>2.6748055780218842</v>
      </c>
      <c r="X22" s="2">
        <v>2.4900000000000002</v>
      </c>
      <c r="Y22">
        <f t="shared" si="3"/>
        <v>2.7390000000000003</v>
      </c>
      <c r="Z22">
        <v>2.7172616690607034</v>
      </c>
    </row>
    <row r="23" spans="1:26" x14ac:dyDescent="0.25">
      <c r="A23">
        <v>21</v>
      </c>
      <c r="B23" s="17">
        <v>2</v>
      </c>
      <c r="C23" s="1">
        <v>2.25</v>
      </c>
      <c r="D23" s="1">
        <v>0.1</v>
      </c>
      <c r="E23" s="19">
        <v>1.7</v>
      </c>
      <c r="F23" s="2">
        <v>1.31</v>
      </c>
      <c r="G23" s="18">
        <v>1.6400000000000001E-2</v>
      </c>
      <c r="H23" s="1">
        <v>2</v>
      </c>
      <c r="I23" s="2">
        <v>4.2699999999999996</v>
      </c>
      <c r="J23" s="2">
        <v>1.32</v>
      </c>
      <c r="K23" s="2">
        <v>4.37</v>
      </c>
      <c r="L23" s="2">
        <v>1.26</v>
      </c>
      <c r="M23" s="13" t="s">
        <v>39</v>
      </c>
      <c r="N23" s="54">
        <f>J23/(H23/1000^0.5)^0.2</f>
        <v>2.2928092865299869</v>
      </c>
      <c r="O23" s="54">
        <f t="shared" si="1"/>
        <v>2.4427367793209762</v>
      </c>
      <c r="Q23" s="2">
        <v>4.2699999999999996</v>
      </c>
      <c r="R23">
        <f t="shared" si="2"/>
        <v>4.6970000000000001</v>
      </c>
      <c r="S23">
        <v>2.2928092865299869</v>
      </c>
      <c r="X23" s="2">
        <v>4.37</v>
      </c>
      <c r="Y23">
        <f t="shared" si="3"/>
        <v>4.8070000000000004</v>
      </c>
      <c r="Z23">
        <v>2.4427367793209762</v>
      </c>
    </row>
    <row r="24" spans="1:26" x14ac:dyDescent="0.25">
      <c r="A24">
        <v>22</v>
      </c>
      <c r="B24" s="17">
        <v>2</v>
      </c>
      <c r="C24" s="1">
        <v>2.25</v>
      </c>
      <c r="D24" s="1">
        <v>0.1</v>
      </c>
      <c r="E24" s="19">
        <v>1.7</v>
      </c>
      <c r="F24" s="2">
        <v>1.31</v>
      </c>
      <c r="G24" s="18">
        <v>1.6400000000000001E-2</v>
      </c>
      <c r="H24" s="1">
        <v>3</v>
      </c>
      <c r="I24" s="2">
        <v>4.09</v>
      </c>
      <c r="J24" s="2">
        <v>1.44</v>
      </c>
      <c r="K24" s="2">
        <v>4.22</v>
      </c>
      <c r="L24" s="2">
        <v>1.35</v>
      </c>
      <c r="M24" s="13" t="s">
        <v>39</v>
      </c>
      <c r="N24" s="54">
        <f>J24/(H24/1000^0.5)^0.2</f>
        <v>2.3064191810488106</v>
      </c>
      <c r="O24" s="54">
        <f t="shared" si="1"/>
        <v>2.4133574034420722</v>
      </c>
      <c r="Q24" s="2">
        <v>4.09</v>
      </c>
      <c r="R24">
        <f t="shared" si="2"/>
        <v>4.4990000000000006</v>
      </c>
      <c r="S24">
        <v>2.3064191810488106</v>
      </c>
      <c r="X24" s="2">
        <v>4.22</v>
      </c>
      <c r="Y24">
        <f t="shared" si="3"/>
        <v>4.6420000000000003</v>
      </c>
      <c r="Z24">
        <v>2.4133574034420722</v>
      </c>
    </row>
    <row r="25" spans="1:26" x14ac:dyDescent="0.25">
      <c r="A25">
        <v>23</v>
      </c>
      <c r="B25" s="17">
        <v>2</v>
      </c>
      <c r="C25" s="1">
        <v>2.25</v>
      </c>
      <c r="D25" s="1">
        <v>0.1</v>
      </c>
      <c r="E25" s="19">
        <v>1.7</v>
      </c>
      <c r="F25" s="2">
        <v>1.31</v>
      </c>
      <c r="G25" s="18">
        <v>1.6400000000000001E-2</v>
      </c>
      <c r="H25" s="1">
        <v>5</v>
      </c>
      <c r="I25" s="2">
        <v>3.95</v>
      </c>
      <c r="J25" s="2">
        <v>1.54</v>
      </c>
      <c r="K25" s="2">
        <v>4.09</v>
      </c>
      <c r="L25" s="2">
        <v>1.44</v>
      </c>
      <c r="M25" s="13" t="s">
        <v>39</v>
      </c>
      <c r="N25" s="54">
        <f>J25/(H25/1000^0.5)^0.2</f>
        <v>2.2270333463715644</v>
      </c>
      <c r="O25" s="54">
        <f t="shared" si="1"/>
        <v>2.3242381033853716</v>
      </c>
      <c r="Q25" s="2">
        <v>3.95</v>
      </c>
      <c r="R25">
        <f t="shared" si="2"/>
        <v>4.3450000000000006</v>
      </c>
      <c r="S25">
        <v>2.2270333463715644</v>
      </c>
      <c r="X25" s="2">
        <v>4.09</v>
      </c>
      <c r="Y25">
        <f t="shared" si="3"/>
        <v>4.4990000000000006</v>
      </c>
      <c r="Z25">
        <v>2.3242381033853716</v>
      </c>
    </row>
    <row r="26" spans="1:26" x14ac:dyDescent="0.25">
      <c r="A26">
        <v>24</v>
      </c>
      <c r="B26" s="17">
        <v>2</v>
      </c>
      <c r="C26" s="1">
        <v>2.25</v>
      </c>
      <c r="D26" s="1">
        <v>0.1</v>
      </c>
      <c r="E26" s="19">
        <v>1.7</v>
      </c>
      <c r="F26" s="2">
        <v>1.31</v>
      </c>
      <c r="G26" s="18">
        <v>1.6400000000000001E-2</v>
      </c>
      <c r="H26" s="1">
        <v>8</v>
      </c>
      <c r="I26" s="2"/>
      <c r="J26" s="2"/>
      <c r="K26" s="2">
        <v>4</v>
      </c>
      <c r="L26" s="2">
        <v>1.5</v>
      </c>
      <c r="M26" s="13" t="s">
        <v>39</v>
      </c>
      <c r="N26" s="54"/>
      <c r="O26" s="54">
        <f t="shared" si="1"/>
        <v>2.2038670262149154</v>
      </c>
      <c r="Q26" s="2"/>
      <c r="R26">
        <f t="shared" si="2"/>
        <v>0</v>
      </c>
      <c r="X26" s="2">
        <v>4</v>
      </c>
      <c r="Y26">
        <f t="shared" si="3"/>
        <v>4.4000000000000004</v>
      </c>
      <c r="Z26">
        <v>2.2038670262149154</v>
      </c>
    </row>
    <row r="27" spans="1:26" x14ac:dyDescent="0.25">
      <c r="A27">
        <v>25</v>
      </c>
      <c r="B27" s="17">
        <v>2</v>
      </c>
      <c r="C27" s="1">
        <v>2.25</v>
      </c>
      <c r="D27" s="1">
        <v>0.1</v>
      </c>
      <c r="E27" s="19">
        <v>1.7</v>
      </c>
      <c r="F27" s="2">
        <v>1.31</v>
      </c>
      <c r="G27" s="18">
        <v>2.46E-2</v>
      </c>
      <c r="H27" s="1">
        <v>2</v>
      </c>
      <c r="I27" s="2">
        <v>3.47</v>
      </c>
      <c r="J27" s="2">
        <v>1.33</v>
      </c>
      <c r="K27" s="2">
        <v>3.65</v>
      </c>
      <c r="L27" s="2">
        <v>1.2</v>
      </c>
      <c r="M27" s="13" t="s">
        <v>39</v>
      </c>
      <c r="N27" s="54">
        <f>J27/(H27/1000^0.5)^0.2</f>
        <v>2.3101790538521838</v>
      </c>
      <c r="O27" s="54">
        <f t="shared" si="1"/>
        <v>2.3264159803056912</v>
      </c>
      <c r="Q27" s="2">
        <v>3.47</v>
      </c>
      <c r="R27">
        <f t="shared" si="2"/>
        <v>3.8170000000000006</v>
      </c>
      <c r="S27">
        <v>2.3101790538521838</v>
      </c>
      <c r="X27" s="2">
        <v>3.65</v>
      </c>
      <c r="Y27">
        <f t="shared" si="3"/>
        <v>4.0150000000000006</v>
      </c>
      <c r="Z27">
        <v>2.3264159803056912</v>
      </c>
    </row>
    <row r="28" spans="1:26" x14ac:dyDescent="0.25">
      <c r="A28">
        <v>26</v>
      </c>
      <c r="B28" s="17">
        <v>2</v>
      </c>
      <c r="C28" s="1">
        <v>2.25</v>
      </c>
      <c r="D28" s="1">
        <v>0.1</v>
      </c>
      <c r="E28" s="19">
        <v>1.7</v>
      </c>
      <c r="F28" s="2">
        <v>1.31</v>
      </c>
      <c r="G28" s="18">
        <v>2.46E-2</v>
      </c>
      <c r="H28" s="1">
        <v>3</v>
      </c>
      <c r="I28" s="2">
        <v>3.34</v>
      </c>
      <c r="J28" s="2">
        <v>1.44</v>
      </c>
      <c r="K28" s="2">
        <v>3.47</v>
      </c>
      <c r="L28" s="2">
        <v>1.33</v>
      </c>
      <c r="M28" s="13" t="s">
        <v>39</v>
      </c>
      <c r="N28" s="54">
        <f>J28/(H28/1000^0.5)^0.2</f>
        <v>2.3064191810488106</v>
      </c>
      <c r="O28" s="54">
        <f t="shared" si="1"/>
        <v>2.3776039604281158</v>
      </c>
      <c r="Q28" s="2">
        <v>3.34</v>
      </c>
      <c r="R28">
        <f t="shared" si="2"/>
        <v>3.6739999999999999</v>
      </c>
      <c r="S28">
        <v>2.3064191810488106</v>
      </c>
      <c r="X28" s="2">
        <v>3.47</v>
      </c>
      <c r="Y28">
        <f t="shared" si="3"/>
        <v>3.8170000000000006</v>
      </c>
      <c r="Z28">
        <v>2.3776039604281158</v>
      </c>
    </row>
    <row r="29" spans="1:26" x14ac:dyDescent="0.25">
      <c r="A29">
        <v>27</v>
      </c>
      <c r="B29" s="17">
        <v>2</v>
      </c>
      <c r="C29" s="1">
        <v>2.25</v>
      </c>
      <c r="D29" s="1">
        <v>0.1</v>
      </c>
      <c r="E29" s="19">
        <v>1.7</v>
      </c>
      <c r="F29" s="2">
        <v>1.31</v>
      </c>
      <c r="G29" s="18">
        <v>2.46E-2</v>
      </c>
      <c r="H29" s="1">
        <v>5</v>
      </c>
      <c r="I29" s="2">
        <v>3.21</v>
      </c>
      <c r="J29" s="2">
        <v>1.56</v>
      </c>
      <c r="K29" s="2">
        <v>3.34</v>
      </c>
      <c r="L29" s="2">
        <v>1.44</v>
      </c>
      <c r="M29" s="13" t="s">
        <v>39</v>
      </c>
      <c r="N29" s="54">
        <f>J29/(H29/1000^0.5)^0.2</f>
        <v>2.2559558573634027</v>
      </c>
      <c r="O29" s="54">
        <f t="shared" si="1"/>
        <v>2.3242381033853716</v>
      </c>
      <c r="Q29" s="2">
        <v>3.21</v>
      </c>
      <c r="R29">
        <f t="shared" si="2"/>
        <v>3.5310000000000001</v>
      </c>
      <c r="S29">
        <v>2.2559558573634027</v>
      </c>
      <c r="X29" s="2">
        <v>3.34</v>
      </c>
      <c r="Y29">
        <f t="shared" si="3"/>
        <v>3.6739999999999999</v>
      </c>
      <c r="Z29">
        <v>2.3242381033853716</v>
      </c>
    </row>
    <row r="30" spans="1:26" x14ac:dyDescent="0.25">
      <c r="A30">
        <v>28</v>
      </c>
      <c r="B30" s="17">
        <v>2</v>
      </c>
      <c r="C30" s="1">
        <v>2.25</v>
      </c>
      <c r="D30" s="1">
        <v>0.1</v>
      </c>
      <c r="E30" s="19">
        <v>1.7</v>
      </c>
      <c r="F30" s="2">
        <v>1.31</v>
      </c>
      <c r="G30" s="18">
        <v>2.46E-2</v>
      </c>
      <c r="H30" s="1">
        <v>8</v>
      </c>
      <c r="I30" s="2"/>
      <c r="J30" s="2"/>
      <c r="K30" s="2">
        <v>3.25</v>
      </c>
      <c r="L30" s="2">
        <v>1.52</v>
      </c>
      <c r="M30" s="13" t="s">
        <v>39</v>
      </c>
      <c r="N30" s="54"/>
      <c r="O30" s="54">
        <f t="shared" si="1"/>
        <v>2.2332519198977812</v>
      </c>
      <c r="Q30" s="2"/>
      <c r="R30">
        <f t="shared" si="2"/>
        <v>0</v>
      </c>
      <c r="X30" s="2">
        <v>3.25</v>
      </c>
      <c r="Y30">
        <f t="shared" si="3"/>
        <v>3.5750000000000002</v>
      </c>
      <c r="Z30">
        <v>2.2332519198977812</v>
      </c>
    </row>
    <row r="31" spans="1:26" x14ac:dyDescent="0.25">
      <c r="A31">
        <v>29</v>
      </c>
      <c r="B31" s="17">
        <v>2</v>
      </c>
      <c r="C31" s="1">
        <v>2.25</v>
      </c>
      <c r="D31" s="1">
        <v>0.1</v>
      </c>
      <c r="E31" s="19">
        <v>1.7</v>
      </c>
      <c r="F31" s="2">
        <v>1.31</v>
      </c>
      <c r="G31" s="18">
        <v>3.2800000000000003E-2</v>
      </c>
      <c r="H31" s="1">
        <v>2</v>
      </c>
      <c r="I31" s="2">
        <v>2.87</v>
      </c>
      <c r="J31" s="2">
        <v>1.46</v>
      </c>
      <c r="K31" s="2">
        <v>3.02</v>
      </c>
      <c r="L31" s="2">
        <v>1.32</v>
      </c>
      <c r="M31" s="13" t="s">
        <v>39</v>
      </c>
      <c r="N31" s="54">
        <f>J31/(H31/1000^0.5)^0.2</f>
        <v>2.5359860290407426</v>
      </c>
      <c r="O31" s="54">
        <f t="shared" si="1"/>
        <v>2.5590575783362608</v>
      </c>
      <c r="Q31" s="2">
        <v>2.87</v>
      </c>
      <c r="R31">
        <f t="shared" si="2"/>
        <v>3.1570000000000005</v>
      </c>
      <c r="S31">
        <v>2.5359860290407426</v>
      </c>
      <c r="X31" s="2">
        <v>3.02</v>
      </c>
      <c r="Y31">
        <f t="shared" si="3"/>
        <v>3.3220000000000005</v>
      </c>
      <c r="Z31">
        <v>2.5590575783362608</v>
      </c>
    </row>
    <row r="32" spans="1:26" x14ac:dyDescent="0.25">
      <c r="A32">
        <v>30</v>
      </c>
      <c r="B32" s="17">
        <v>2</v>
      </c>
      <c r="C32" s="1">
        <v>2.25</v>
      </c>
      <c r="D32" s="1">
        <v>0.1</v>
      </c>
      <c r="E32" s="19">
        <v>1.7</v>
      </c>
      <c r="F32" s="2">
        <v>1.31</v>
      </c>
      <c r="G32" s="18">
        <v>3.2800000000000003E-2</v>
      </c>
      <c r="H32" s="1">
        <v>3</v>
      </c>
      <c r="I32" s="2">
        <v>2.74</v>
      </c>
      <c r="J32" s="2">
        <v>1.6</v>
      </c>
      <c r="K32" s="2">
        <v>2.88</v>
      </c>
      <c r="L32" s="2">
        <v>1.45</v>
      </c>
      <c r="M32" s="13" t="s">
        <v>39</v>
      </c>
      <c r="N32" s="54">
        <f>J32/(H32/1000^0.5)^0.2</f>
        <v>2.5626879789431229</v>
      </c>
      <c r="O32" s="54">
        <f t="shared" si="1"/>
        <v>2.5921246185118552</v>
      </c>
      <c r="Q32" s="2">
        <v>2.74</v>
      </c>
      <c r="R32">
        <f t="shared" si="2"/>
        <v>3.0140000000000007</v>
      </c>
      <c r="S32">
        <v>2.5626879789431229</v>
      </c>
      <c r="X32" s="2">
        <v>2.88</v>
      </c>
      <c r="Y32">
        <f t="shared" si="3"/>
        <v>3.1680000000000001</v>
      </c>
      <c r="Z32">
        <v>2.5921246185118552</v>
      </c>
    </row>
    <row r="33" spans="1:27" x14ac:dyDescent="0.25">
      <c r="A33">
        <v>31</v>
      </c>
      <c r="B33" s="17">
        <v>2</v>
      </c>
      <c r="C33" s="1">
        <v>2.25</v>
      </c>
      <c r="D33" s="1">
        <v>0.1</v>
      </c>
      <c r="E33" s="19">
        <v>1.7</v>
      </c>
      <c r="F33" s="2">
        <v>1.31</v>
      </c>
      <c r="G33" s="18">
        <v>3.2800000000000003E-2</v>
      </c>
      <c r="H33" s="1">
        <v>5</v>
      </c>
      <c r="I33" s="2"/>
      <c r="J33" s="2"/>
      <c r="K33" s="2">
        <v>2.73</v>
      </c>
      <c r="L33" s="2">
        <v>1.61</v>
      </c>
      <c r="M33" s="13" t="s">
        <v>39</v>
      </c>
      <c r="N33" s="54"/>
      <c r="O33" s="54">
        <f t="shared" si="1"/>
        <v>2.5986273239239224</v>
      </c>
      <c r="Q33" s="2"/>
      <c r="R33">
        <f t="shared" si="2"/>
        <v>0</v>
      </c>
      <c r="X33" s="2">
        <v>2.73</v>
      </c>
      <c r="Y33">
        <f t="shared" si="3"/>
        <v>3.0030000000000001</v>
      </c>
      <c r="Z33">
        <v>2.5986273239239224</v>
      </c>
    </row>
    <row r="34" spans="1:27" x14ac:dyDescent="0.25">
      <c r="A34">
        <v>32</v>
      </c>
      <c r="B34" s="17">
        <v>2</v>
      </c>
      <c r="C34" s="1">
        <v>2.25</v>
      </c>
      <c r="D34" s="1">
        <v>0.1</v>
      </c>
      <c r="E34" s="19">
        <v>1.7</v>
      </c>
      <c r="F34" s="2">
        <v>1.31</v>
      </c>
      <c r="G34" s="18">
        <v>3.2800000000000003E-2</v>
      </c>
      <c r="H34" s="1">
        <v>8</v>
      </c>
      <c r="I34" s="2"/>
      <c r="J34" s="2"/>
      <c r="K34" s="2">
        <v>2.68</v>
      </c>
      <c r="L34" s="2">
        <v>1.67</v>
      </c>
      <c r="M34" s="13" t="s">
        <v>39</v>
      </c>
      <c r="N34" s="54"/>
      <c r="O34" s="54">
        <f t="shared" si="1"/>
        <v>2.4536386225192723</v>
      </c>
      <c r="Q34" s="2"/>
      <c r="R34">
        <f t="shared" si="2"/>
        <v>0</v>
      </c>
      <c r="X34" s="2">
        <v>2.68</v>
      </c>
      <c r="Y34">
        <f t="shared" si="3"/>
        <v>2.9480000000000004</v>
      </c>
      <c r="Z34">
        <v>2.4536386225192723</v>
      </c>
    </row>
    <row r="35" spans="1:27" s="11" customFormat="1" x14ac:dyDescent="0.25">
      <c r="A35" s="11">
        <v>49</v>
      </c>
      <c r="B35" s="23">
        <v>3</v>
      </c>
      <c r="C35" s="24">
        <v>2.25</v>
      </c>
      <c r="D35" s="1">
        <v>0.1</v>
      </c>
      <c r="E35" s="25">
        <v>1.7</v>
      </c>
      <c r="F35" s="26">
        <v>0.99</v>
      </c>
      <c r="G35" s="27">
        <v>1.6400000000000001E-2</v>
      </c>
      <c r="H35" s="24">
        <v>2</v>
      </c>
      <c r="I35" s="26">
        <v>1.88</v>
      </c>
      <c r="J35" s="26">
        <v>1.73</v>
      </c>
      <c r="K35" s="26">
        <v>2.37</v>
      </c>
      <c r="L35" s="26">
        <v>1.0900000000000001</v>
      </c>
      <c r="M35" s="13" t="s">
        <v>39</v>
      </c>
      <c r="N35" s="54">
        <f>J35/(H35/1000^0.5)^0.2</f>
        <v>3.0049697467400582</v>
      </c>
      <c r="O35" s="54">
        <f t="shared" ref="O35:O68" si="4">L35/(H35/3000^0.5)^0.2</f>
        <v>2.113161182111003</v>
      </c>
      <c r="Q35" s="26">
        <v>1.88</v>
      </c>
      <c r="R35">
        <f t="shared" si="2"/>
        <v>2.0680000000000001</v>
      </c>
      <c r="T35" s="11">
        <v>3.0049697467400582</v>
      </c>
      <c r="X35" s="26">
        <v>2.37</v>
      </c>
      <c r="Y35">
        <f t="shared" si="3"/>
        <v>2.6070000000000002</v>
      </c>
      <c r="AA35" s="11">
        <v>2.113161182111003</v>
      </c>
    </row>
    <row r="36" spans="1:27" x14ac:dyDescent="0.25">
      <c r="A36">
        <v>50</v>
      </c>
      <c r="B36" s="17">
        <v>3</v>
      </c>
      <c r="C36" s="1">
        <v>2.25</v>
      </c>
      <c r="D36" s="1">
        <v>0.1</v>
      </c>
      <c r="E36" s="19">
        <v>1.7</v>
      </c>
      <c r="F36" s="2">
        <v>0.99</v>
      </c>
      <c r="G36" s="18">
        <v>1.6400000000000001E-2</v>
      </c>
      <c r="H36" s="1">
        <v>3</v>
      </c>
      <c r="I36" s="2">
        <v>1.78</v>
      </c>
      <c r="J36" s="2">
        <v>1.92</v>
      </c>
      <c r="K36" s="2">
        <v>2.0299999999999998</v>
      </c>
      <c r="L36" s="2">
        <v>1.48</v>
      </c>
      <c r="M36" s="13" t="s">
        <v>39</v>
      </c>
      <c r="N36" s="54">
        <f>J36/(H36/1000^0.5)^0.2</f>
        <v>3.0752255747317472</v>
      </c>
      <c r="O36" s="54">
        <f t="shared" si="4"/>
        <v>2.6457547830327903</v>
      </c>
      <c r="Q36" s="2">
        <v>1.78</v>
      </c>
      <c r="R36">
        <f t="shared" si="2"/>
        <v>1.9580000000000002</v>
      </c>
      <c r="T36">
        <v>3.0752255747317472</v>
      </c>
      <c r="X36" s="2">
        <v>2.0299999999999998</v>
      </c>
      <c r="Y36">
        <f t="shared" si="3"/>
        <v>2.2330000000000001</v>
      </c>
      <c r="AA36">
        <v>2.6457547830327903</v>
      </c>
    </row>
    <row r="37" spans="1:27" x14ac:dyDescent="0.25">
      <c r="A37">
        <v>51</v>
      </c>
      <c r="B37" s="17">
        <v>3</v>
      </c>
      <c r="C37" s="1">
        <v>2.25</v>
      </c>
      <c r="D37" s="1">
        <v>0.1</v>
      </c>
      <c r="E37" s="19">
        <v>1.7</v>
      </c>
      <c r="F37" s="2">
        <v>0.99</v>
      </c>
      <c r="G37" s="18">
        <v>1.6400000000000001E-2</v>
      </c>
      <c r="H37" s="1">
        <v>5</v>
      </c>
      <c r="I37" s="2">
        <v>1.7</v>
      </c>
      <c r="J37" s="2">
        <v>2.11</v>
      </c>
      <c r="K37" s="2">
        <v>1.79</v>
      </c>
      <c r="L37" s="2">
        <v>1.9</v>
      </c>
      <c r="M37" s="13" t="s">
        <v>39</v>
      </c>
      <c r="N37" s="54">
        <f>J37/(H37/1000^0.5)^0.2</f>
        <v>3.0513249096389612</v>
      </c>
      <c r="O37" s="54">
        <f t="shared" si="4"/>
        <v>3.0667030530779207</v>
      </c>
      <c r="Q37" s="2">
        <v>1.7</v>
      </c>
      <c r="R37">
        <f t="shared" si="2"/>
        <v>1.87</v>
      </c>
      <c r="T37">
        <v>3.0513249096389612</v>
      </c>
      <c r="X37" s="2">
        <v>1.79</v>
      </c>
      <c r="Y37">
        <f t="shared" si="3"/>
        <v>1.9690000000000003</v>
      </c>
      <c r="AA37">
        <v>3.0667030530779207</v>
      </c>
    </row>
    <row r="38" spans="1:27" x14ac:dyDescent="0.25">
      <c r="A38">
        <v>52</v>
      </c>
      <c r="B38" s="17">
        <v>3</v>
      </c>
      <c r="C38" s="1">
        <v>2.25</v>
      </c>
      <c r="D38" s="1">
        <v>0.1</v>
      </c>
      <c r="E38" s="19">
        <v>1.7</v>
      </c>
      <c r="F38" s="2">
        <v>0.99</v>
      </c>
      <c r="G38" s="18">
        <v>1.6400000000000001E-2</v>
      </c>
      <c r="H38" s="1">
        <v>8</v>
      </c>
      <c r="I38" s="2">
        <v>1.65</v>
      </c>
      <c r="J38" s="2">
        <v>2.2400000000000002</v>
      </c>
      <c r="K38" s="2">
        <v>1.68</v>
      </c>
      <c r="L38" s="2">
        <v>2.15</v>
      </c>
      <c r="M38" s="13" t="s">
        <v>39</v>
      </c>
      <c r="N38" s="54">
        <f>J38/(H38/1000^0.5)^0.2</f>
        <v>2.948696137708692</v>
      </c>
      <c r="O38" s="54">
        <f t="shared" si="4"/>
        <v>3.1588760709080455</v>
      </c>
      <c r="Q38" s="2">
        <v>1.65</v>
      </c>
      <c r="R38">
        <f t="shared" si="2"/>
        <v>1.8149999999999999</v>
      </c>
      <c r="T38">
        <v>2.948696137708692</v>
      </c>
      <c r="X38" s="2">
        <v>1.68</v>
      </c>
      <c r="Y38">
        <f t="shared" si="3"/>
        <v>1.8480000000000001</v>
      </c>
      <c r="AA38">
        <v>3.1588760709080455</v>
      </c>
    </row>
    <row r="39" spans="1:27" x14ac:dyDescent="0.25">
      <c r="A39">
        <v>53</v>
      </c>
      <c r="B39" s="17">
        <v>3</v>
      </c>
      <c r="C39" s="1">
        <v>2.25</v>
      </c>
      <c r="D39" s="1">
        <v>0.1</v>
      </c>
      <c r="E39" s="19">
        <v>1.7</v>
      </c>
      <c r="F39" s="2">
        <v>0.99</v>
      </c>
      <c r="G39" s="18">
        <v>1.6400000000000001E-2</v>
      </c>
      <c r="H39" s="1">
        <v>12</v>
      </c>
      <c r="I39" s="2"/>
      <c r="J39" s="2"/>
      <c r="K39" s="2">
        <v>1.61</v>
      </c>
      <c r="L39" s="2">
        <v>2.35</v>
      </c>
      <c r="M39" s="13" t="s">
        <v>39</v>
      </c>
      <c r="N39" s="54"/>
      <c r="O39" s="54">
        <f t="shared" si="4"/>
        <v>3.1837850458048216</v>
      </c>
      <c r="Q39" s="2"/>
      <c r="R39">
        <f t="shared" si="2"/>
        <v>0</v>
      </c>
      <c r="X39" s="2">
        <v>1.61</v>
      </c>
      <c r="Y39">
        <f t="shared" si="3"/>
        <v>1.7710000000000004</v>
      </c>
      <c r="AA39">
        <v>3.1837850458048216</v>
      </c>
    </row>
    <row r="40" spans="1:27" x14ac:dyDescent="0.25">
      <c r="A40">
        <v>54</v>
      </c>
      <c r="B40" s="17">
        <v>3</v>
      </c>
      <c r="C40" s="1">
        <v>2.25</v>
      </c>
      <c r="D40" s="1">
        <v>0.1</v>
      </c>
      <c r="E40" s="19">
        <v>1.7</v>
      </c>
      <c r="F40" s="2">
        <v>0.99</v>
      </c>
      <c r="G40" s="18">
        <v>2.46E-2</v>
      </c>
      <c r="H40" s="1">
        <v>2</v>
      </c>
      <c r="I40" s="2">
        <v>1.47</v>
      </c>
      <c r="J40" s="2">
        <v>1.88</v>
      </c>
      <c r="K40" s="2">
        <v>1.57</v>
      </c>
      <c r="L40" s="2">
        <v>1.66</v>
      </c>
      <c r="M40" s="13" t="s">
        <v>39</v>
      </c>
      <c r="N40" s="54">
        <f>J40/(H40/1000^0.5)^0.2</f>
        <v>3.2655162565730111</v>
      </c>
      <c r="O40" s="54">
        <f t="shared" si="4"/>
        <v>3.2182087727562063</v>
      </c>
      <c r="Q40" s="2">
        <v>1.47</v>
      </c>
      <c r="R40">
        <f t="shared" si="2"/>
        <v>1.617</v>
      </c>
      <c r="T40">
        <v>3.2655162565730111</v>
      </c>
      <c r="X40" s="2">
        <v>1.57</v>
      </c>
      <c r="Y40">
        <f t="shared" si="3"/>
        <v>1.7270000000000003</v>
      </c>
      <c r="AA40">
        <v>3.2182087727562063</v>
      </c>
    </row>
    <row r="41" spans="1:27" x14ac:dyDescent="0.25">
      <c r="A41">
        <v>55</v>
      </c>
      <c r="B41" s="17">
        <v>3</v>
      </c>
      <c r="C41" s="1">
        <v>2.25</v>
      </c>
      <c r="D41" s="1">
        <v>0.1</v>
      </c>
      <c r="E41" s="19">
        <v>1.7</v>
      </c>
      <c r="F41" s="2">
        <v>0.99</v>
      </c>
      <c r="G41" s="18">
        <v>2.46E-2</v>
      </c>
      <c r="H41" s="1">
        <v>3</v>
      </c>
      <c r="I41" s="2">
        <v>1.42</v>
      </c>
      <c r="J41" s="2">
        <v>2.02</v>
      </c>
      <c r="K41" s="2">
        <v>1.52</v>
      </c>
      <c r="L41" s="2">
        <v>1.77</v>
      </c>
      <c r="M41" s="13" t="s">
        <v>39</v>
      </c>
      <c r="N41" s="54">
        <f>J41/(H41/1000^0.5)^0.2</f>
        <v>3.2353935734156929</v>
      </c>
      <c r="O41" s="54">
        <f t="shared" si="4"/>
        <v>3.1641797067351614</v>
      </c>
      <c r="Q41" s="2">
        <v>1.42</v>
      </c>
      <c r="R41">
        <f t="shared" si="2"/>
        <v>1.5620000000000001</v>
      </c>
      <c r="T41">
        <v>3.2353935734156929</v>
      </c>
      <c r="X41" s="2">
        <v>1.52</v>
      </c>
      <c r="Y41">
        <f t="shared" si="3"/>
        <v>1.6720000000000002</v>
      </c>
      <c r="AA41">
        <v>3.1641797067351614</v>
      </c>
    </row>
    <row r="42" spans="1:27" x14ac:dyDescent="0.25">
      <c r="A42">
        <v>56</v>
      </c>
      <c r="B42" s="17">
        <v>3</v>
      </c>
      <c r="C42" s="1">
        <v>2.25</v>
      </c>
      <c r="D42" s="1">
        <v>0.1</v>
      </c>
      <c r="E42" s="19">
        <v>1.7</v>
      </c>
      <c r="F42" s="2">
        <v>0.99</v>
      </c>
      <c r="G42" s="18">
        <v>2.46E-2</v>
      </c>
      <c r="H42" s="1">
        <v>5</v>
      </c>
      <c r="I42" s="2"/>
      <c r="J42" s="2"/>
      <c r="K42" s="2">
        <v>1.46</v>
      </c>
      <c r="L42" s="2">
        <v>1.91</v>
      </c>
      <c r="M42" s="13" t="s">
        <v>39</v>
      </c>
      <c r="N42" s="54"/>
      <c r="O42" s="54">
        <f t="shared" si="4"/>
        <v>3.0828435954625415</v>
      </c>
      <c r="Q42" s="2"/>
      <c r="R42">
        <f t="shared" si="2"/>
        <v>0</v>
      </c>
      <c r="X42" s="2">
        <v>1.46</v>
      </c>
      <c r="Y42">
        <f t="shared" si="3"/>
        <v>1.6060000000000001</v>
      </c>
      <c r="AA42">
        <v>3.0828435954625415</v>
      </c>
    </row>
    <row r="43" spans="1:27" x14ac:dyDescent="0.25">
      <c r="A43">
        <v>57</v>
      </c>
      <c r="B43" s="17">
        <v>3</v>
      </c>
      <c r="C43" s="1">
        <v>2.25</v>
      </c>
      <c r="D43" s="1">
        <v>0.1</v>
      </c>
      <c r="E43" s="19">
        <v>1.7</v>
      </c>
      <c r="F43" s="2">
        <v>0.99</v>
      </c>
      <c r="G43" s="18">
        <v>2.46E-2</v>
      </c>
      <c r="H43" s="1">
        <v>8</v>
      </c>
      <c r="I43" s="2"/>
      <c r="J43" s="2"/>
      <c r="K43" s="2">
        <v>1.39</v>
      </c>
      <c r="L43" s="2">
        <v>2.1</v>
      </c>
      <c r="M43" s="13" t="s">
        <v>39</v>
      </c>
      <c r="N43" s="54"/>
      <c r="O43" s="54">
        <f t="shared" si="4"/>
        <v>3.0854138367008819</v>
      </c>
      <c r="Q43" s="2"/>
      <c r="R43">
        <f t="shared" si="2"/>
        <v>0</v>
      </c>
      <c r="X43" s="2">
        <v>1.39</v>
      </c>
      <c r="Y43">
        <f t="shared" si="3"/>
        <v>1.5289999999999999</v>
      </c>
      <c r="AA43">
        <v>3.0854138367008819</v>
      </c>
    </row>
    <row r="44" spans="1:27" x14ac:dyDescent="0.25">
      <c r="A44">
        <v>58</v>
      </c>
      <c r="B44" s="17">
        <v>3</v>
      </c>
      <c r="C44" s="1">
        <v>2.25</v>
      </c>
      <c r="D44" s="1">
        <v>0.1</v>
      </c>
      <c r="E44" s="19">
        <v>1.7</v>
      </c>
      <c r="F44" s="2">
        <v>1.1499999999999999</v>
      </c>
      <c r="G44" s="18">
        <v>1.6400000000000001E-2</v>
      </c>
      <c r="H44" s="1">
        <v>2</v>
      </c>
      <c r="I44" s="2">
        <v>2.38</v>
      </c>
      <c r="J44" s="2">
        <v>1.46</v>
      </c>
      <c r="K44" s="2">
        <v>2.48</v>
      </c>
      <c r="L44" s="2">
        <v>1.34</v>
      </c>
      <c r="M44" s="13" t="s">
        <v>39</v>
      </c>
      <c r="N44" s="54">
        <f t="shared" ref="N44:N51" si="5">J44/(H44/1000^0.5)^0.2</f>
        <v>2.5359860290407426</v>
      </c>
      <c r="O44" s="54">
        <f t="shared" si="4"/>
        <v>2.5978311780080223</v>
      </c>
      <c r="Q44" s="2">
        <v>2.38</v>
      </c>
      <c r="R44">
        <f t="shared" si="2"/>
        <v>2.6179999999999999</v>
      </c>
      <c r="T44">
        <v>2.5359860290407426</v>
      </c>
      <c r="X44" s="2">
        <v>2.48</v>
      </c>
      <c r="Y44">
        <f t="shared" si="3"/>
        <v>2.7280000000000002</v>
      </c>
      <c r="AA44">
        <v>2.5978311780080223</v>
      </c>
    </row>
    <row r="45" spans="1:27" x14ac:dyDescent="0.25">
      <c r="A45">
        <v>59</v>
      </c>
      <c r="B45" s="17">
        <v>3</v>
      </c>
      <c r="C45" s="1">
        <v>2.25</v>
      </c>
      <c r="D45" s="1">
        <v>0.1</v>
      </c>
      <c r="E45" s="19">
        <v>1.7</v>
      </c>
      <c r="F45" s="2">
        <v>1.1499999999999999</v>
      </c>
      <c r="G45" s="18">
        <v>1.6400000000000001E-2</v>
      </c>
      <c r="H45" s="1">
        <v>3</v>
      </c>
      <c r="I45" s="2">
        <v>2.16</v>
      </c>
      <c r="J45" s="2">
        <v>1.77</v>
      </c>
      <c r="K45" s="2">
        <v>2.29</v>
      </c>
      <c r="L45" s="2">
        <v>1.57</v>
      </c>
      <c r="M45" s="13" t="s">
        <v>39</v>
      </c>
      <c r="N45" s="54">
        <f t="shared" si="5"/>
        <v>2.8349735767058299</v>
      </c>
      <c r="O45" s="54">
        <f t="shared" si="4"/>
        <v>2.8066452765955949</v>
      </c>
      <c r="Q45" s="2">
        <v>2.16</v>
      </c>
      <c r="R45">
        <f t="shared" si="2"/>
        <v>2.3760000000000003</v>
      </c>
      <c r="T45">
        <v>2.8349735767058299</v>
      </c>
      <c r="X45" s="2">
        <v>2.29</v>
      </c>
      <c r="Y45">
        <f t="shared" si="3"/>
        <v>2.5190000000000001</v>
      </c>
      <c r="AA45">
        <v>2.8066452765955949</v>
      </c>
    </row>
    <row r="46" spans="1:27" x14ac:dyDescent="0.25">
      <c r="A46">
        <v>60</v>
      </c>
      <c r="B46" s="17">
        <v>3</v>
      </c>
      <c r="C46" s="1">
        <v>2.25</v>
      </c>
      <c r="D46" s="1">
        <v>0.1</v>
      </c>
      <c r="E46" s="19">
        <v>1.7</v>
      </c>
      <c r="F46" s="2">
        <v>1.1499999999999999</v>
      </c>
      <c r="G46" s="18">
        <v>1.6400000000000001E-2</v>
      </c>
      <c r="H46" s="1">
        <v>5</v>
      </c>
      <c r="I46" s="2">
        <v>1.97</v>
      </c>
      <c r="J46" s="2">
        <v>2.12</v>
      </c>
      <c r="K46" s="2">
        <v>2.13</v>
      </c>
      <c r="L46" s="2">
        <v>1.82</v>
      </c>
      <c r="M46" s="13" t="s">
        <v>39</v>
      </c>
      <c r="N46" s="54">
        <f t="shared" si="5"/>
        <v>3.0657861651348806</v>
      </c>
      <c r="O46" s="54">
        <f t="shared" si="4"/>
        <v>2.9375787140009559</v>
      </c>
      <c r="Q46" s="2">
        <v>1.97</v>
      </c>
      <c r="R46">
        <f t="shared" si="2"/>
        <v>2.1670000000000003</v>
      </c>
      <c r="T46">
        <v>3.0657861651348806</v>
      </c>
      <c r="X46" s="2">
        <v>2.13</v>
      </c>
      <c r="Y46">
        <f t="shared" si="3"/>
        <v>2.343</v>
      </c>
      <c r="AA46">
        <v>2.9375787140009559</v>
      </c>
    </row>
    <row r="47" spans="1:27" x14ac:dyDescent="0.25">
      <c r="A47">
        <v>61</v>
      </c>
      <c r="B47" s="17">
        <v>3</v>
      </c>
      <c r="C47" s="1">
        <v>2.25</v>
      </c>
      <c r="D47" s="1">
        <v>0.1</v>
      </c>
      <c r="E47" s="19">
        <v>1.7</v>
      </c>
      <c r="F47" s="2">
        <v>1.1499999999999999</v>
      </c>
      <c r="G47" s="18">
        <v>1.6400000000000001E-2</v>
      </c>
      <c r="H47" s="1">
        <v>8</v>
      </c>
      <c r="I47" s="2">
        <v>1.88</v>
      </c>
      <c r="J47" s="2">
        <v>2.34</v>
      </c>
      <c r="K47" s="2">
        <v>2.0299999999999998</v>
      </c>
      <c r="L47" s="2">
        <v>2</v>
      </c>
      <c r="M47" s="13" t="s">
        <v>39</v>
      </c>
      <c r="N47" s="54">
        <f t="shared" si="5"/>
        <v>3.0803343581421152</v>
      </c>
      <c r="O47" s="54">
        <f t="shared" si="4"/>
        <v>2.9384893682865538</v>
      </c>
      <c r="Q47" s="2">
        <v>1.88</v>
      </c>
      <c r="R47">
        <f t="shared" si="2"/>
        <v>2.0680000000000001</v>
      </c>
      <c r="T47">
        <v>3.0803343581421152</v>
      </c>
      <c r="X47" s="2">
        <v>2.0299999999999998</v>
      </c>
      <c r="Y47">
        <f t="shared" si="3"/>
        <v>2.2330000000000001</v>
      </c>
      <c r="AA47">
        <v>2.9384893682865538</v>
      </c>
    </row>
    <row r="48" spans="1:27" x14ac:dyDescent="0.25">
      <c r="A48">
        <v>62</v>
      </c>
      <c r="B48" s="17">
        <v>3</v>
      </c>
      <c r="C48" s="1">
        <v>2.25</v>
      </c>
      <c r="D48" s="1">
        <v>0.1</v>
      </c>
      <c r="E48" s="19">
        <v>1.7</v>
      </c>
      <c r="F48" s="2">
        <v>1.1499999999999999</v>
      </c>
      <c r="G48" s="18">
        <v>2.46E-2</v>
      </c>
      <c r="H48" s="1">
        <v>2</v>
      </c>
      <c r="I48" s="2">
        <v>1.7</v>
      </c>
      <c r="J48" s="2">
        <v>1.89</v>
      </c>
      <c r="K48" s="2">
        <v>1.95</v>
      </c>
      <c r="L48" s="2">
        <v>1.45</v>
      </c>
      <c r="M48" s="13" t="s">
        <v>39</v>
      </c>
      <c r="N48" s="54">
        <f t="shared" si="5"/>
        <v>3.282886023895208</v>
      </c>
      <c r="O48" s="54">
        <f t="shared" si="4"/>
        <v>2.8110859762027105</v>
      </c>
      <c r="Q48" s="2">
        <v>1.7</v>
      </c>
      <c r="R48">
        <f t="shared" si="2"/>
        <v>1.87</v>
      </c>
      <c r="T48">
        <v>3.282886023895208</v>
      </c>
      <c r="X48" s="2">
        <v>1.95</v>
      </c>
      <c r="Y48">
        <f t="shared" si="3"/>
        <v>2.145</v>
      </c>
      <c r="AA48">
        <v>2.8110859762027105</v>
      </c>
    </row>
    <row r="49" spans="1:27" x14ac:dyDescent="0.25">
      <c r="A49">
        <v>63</v>
      </c>
      <c r="B49" s="17">
        <v>3</v>
      </c>
      <c r="C49" s="1">
        <v>2.25</v>
      </c>
      <c r="D49" s="1">
        <v>0.1</v>
      </c>
      <c r="E49" s="19">
        <v>1.7</v>
      </c>
      <c r="F49" s="2">
        <v>1.1499999999999999</v>
      </c>
      <c r="G49" s="18">
        <v>2.46E-2</v>
      </c>
      <c r="H49" s="1">
        <v>3</v>
      </c>
      <c r="I49" s="2">
        <v>1.66</v>
      </c>
      <c r="J49" s="2">
        <v>2</v>
      </c>
      <c r="K49" s="2">
        <v>1.82</v>
      </c>
      <c r="L49" s="2">
        <v>1.66</v>
      </c>
      <c r="M49" s="13" t="s">
        <v>39</v>
      </c>
      <c r="N49" s="54">
        <f t="shared" si="5"/>
        <v>3.2033599736789036</v>
      </c>
      <c r="O49" s="54">
        <f t="shared" si="4"/>
        <v>2.9675357701583995</v>
      </c>
      <c r="Q49" s="2">
        <v>1.66</v>
      </c>
      <c r="R49">
        <f t="shared" si="2"/>
        <v>1.8260000000000001</v>
      </c>
      <c r="T49">
        <v>3.2033599736789036</v>
      </c>
      <c r="X49" s="2">
        <v>1.82</v>
      </c>
      <c r="Y49">
        <f t="shared" si="3"/>
        <v>2.0020000000000002</v>
      </c>
      <c r="AA49">
        <v>2.9675357701583995</v>
      </c>
    </row>
    <row r="50" spans="1:27" x14ac:dyDescent="0.25">
      <c r="A50">
        <v>64</v>
      </c>
      <c r="B50" s="17">
        <v>3</v>
      </c>
      <c r="C50" s="1">
        <v>2.25</v>
      </c>
      <c r="D50" s="1">
        <v>0.1</v>
      </c>
      <c r="E50" s="19">
        <v>1.7</v>
      </c>
      <c r="F50" s="2">
        <v>1.1499999999999999</v>
      </c>
      <c r="G50" s="18">
        <v>2.46E-2</v>
      </c>
      <c r="H50" s="1">
        <v>5</v>
      </c>
      <c r="I50" s="2">
        <v>1.59</v>
      </c>
      <c r="J50" s="2">
        <v>2.16</v>
      </c>
      <c r="K50" s="2">
        <v>1.68</v>
      </c>
      <c r="L50" s="2">
        <v>1.95</v>
      </c>
      <c r="M50" s="13" t="s">
        <v>39</v>
      </c>
      <c r="N50" s="54">
        <f t="shared" si="5"/>
        <v>3.1236311871185576</v>
      </c>
      <c r="O50" s="54">
        <f t="shared" si="4"/>
        <v>3.1474057650010239</v>
      </c>
      <c r="Q50" s="2">
        <v>1.59</v>
      </c>
      <c r="R50">
        <f t="shared" si="2"/>
        <v>1.7490000000000003</v>
      </c>
      <c r="T50">
        <v>3.1236311871185576</v>
      </c>
      <c r="X50" s="2">
        <v>1.68</v>
      </c>
      <c r="Y50">
        <f t="shared" si="3"/>
        <v>1.8480000000000001</v>
      </c>
      <c r="AA50">
        <v>3.1474057650010239</v>
      </c>
    </row>
    <row r="51" spans="1:27" x14ac:dyDescent="0.25">
      <c r="A51">
        <v>65</v>
      </c>
      <c r="B51" s="17">
        <v>3</v>
      </c>
      <c r="C51" s="1">
        <v>2.25</v>
      </c>
      <c r="D51" s="1">
        <v>0.1</v>
      </c>
      <c r="E51" s="19">
        <v>1.7</v>
      </c>
      <c r="F51" s="2">
        <v>1.1499999999999999</v>
      </c>
      <c r="G51" s="18">
        <v>2.46E-2</v>
      </c>
      <c r="H51" s="1">
        <v>8</v>
      </c>
      <c r="I51" s="2">
        <v>1.55</v>
      </c>
      <c r="J51" s="2">
        <v>2.2799999999999998</v>
      </c>
      <c r="K51" s="2">
        <v>1.63</v>
      </c>
      <c r="L51" s="2">
        <v>2.0699999999999998</v>
      </c>
      <c r="M51" s="13" t="s">
        <v>39</v>
      </c>
      <c r="N51" s="54">
        <f t="shared" si="5"/>
        <v>3.0013514258820608</v>
      </c>
      <c r="O51" s="54">
        <f t="shared" si="4"/>
        <v>3.0413364961765832</v>
      </c>
      <c r="Q51" s="2">
        <v>1.55</v>
      </c>
      <c r="R51">
        <f t="shared" si="2"/>
        <v>1.7050000000000003</v>
      </c>
      <c r="T51">
        <v>3.0013514258820608</v>
      </c>
      <c r="X51" s="2">
        <v>1.63</v>
      </c>
      <c r="Y51">
        <f t="shared" si="3"/>
        <v>1.7929999999999999</v>
      </c>
      <c r="AA51">
        <v>3.0413364961765832</v>
      </c>
    </row>
    <row r="52" spans="1:27" x14ac:dyDescent="0.25">
      <c r="A52">
        <v>66</v>
      </c>
      <c r="B52" s="17">
        <v>3</v>
      </c>
      <c r="C52" s="1">
        <v>2.25</v>
      </c>
      <c r="D52" s="1">
        <v>0.1</v>
      </c>
      <c r="E52" s="19">
        <v>1.7</v>
      </c>
      <c r="F52" s="2">
        <v>1.1499999999999999</v>
      </c>
      <c r="G52" s="18">
        <v>2.46E-2</v>
      </c>
      <c r="H52" s="1">
        <v>12</v>
      </c>
      <c r="I52" s="2"/>
      <c r="J52" s="2"/>
      <c r="K52" s="2">
        <v>1.6</v>
      </c>
      <c r="L52" s="2">
        <v>2.15</v>
      </c>
      <c r="M52" s="13" t="s">
        <v>39</v>
      </c>
      <c r="N52" s="54"/>
      <c r="O52" s="54">
        <f t="shared" si="4"/>
        <v>2.9128246163746234</v>
      </c>
      <c r="Q52" s="2"/>
      <c r="R52">
        <f t="shared" si="2"/>
        <v>0</v>
      </c>
      <c r="X52" s="2">
        <v>1.6</v>
      </c>
      <c r="Y52">
        <f t="shared" si="3"/>
        <v>1.7600000000000002</v>
      </c>
      <c r="AA52">
        <v>2.9128246163746234</v>
      </c>
    </row>
    <row r="53" spans="1:27" x14ac:dyDescent="0.25">
      <c r="A53">
        <v>67</v>
      </c>
      <c r="B53" s="17">
        <v>3</v>
      </c>
      <c r="C53" s="1">
        <v>2.25</v>
      </c>
      <c r="D53" s="1">
        <v>0.1</v>
      </c>
      <c r="E53" s="19">
        <v>1.7</v>
      </c>
      <c r="F53" s="2">
        <v>1.3</v>
      </c>
      <c r="G53" s="18">
        <v>1.6400000000000001E-2</v>
      </c>
      <c r="H53" s="1">
        <v>2</v>
      </c>
      <c r="I53" s="2">
        <v>2.68</v>
      </c>
      <c r="J53" s="2">
        <v>1.46</v>
      </c>
      <c r="K53" s="2">
        <v>3</v>
      </c>
      <c r="L53" s="2">
        <v>1.17</v>
      </c>
      <c r="M53" s="13" t="s">
        <v>39</v>
      </c>
      <c r="N53" s="54">
        <f t="shared" ref="N53:N63" si="6">J53/(H53/1000^0.5)^0.2</f>
        <v>2.5359860290407426</v>
      </c>
      <c r="O53" s="54">
        <f t="shared" si="4"/>
        <v>2.2682555807980491</v>
      </c>
      <c r="Q53" s="2">
        <v>2.68</v>
      </c>
      <c r="R53">
        <f t="shared" si="2"/>
        <v>2.9480000000000004</v>
      </c>
      <c r="T53">
        <v>2.5359860290407426</v>
      </c>
      <c r="X53" s="2">
        <v>3</v>
      </c>
      <c r="Y53">
        <f t="shared" si="3"/>
        <v>3.3000000000000003</v>
      </c>
      <c r="AA53">
        <v>2.2682555807980491</v>
      </c>
    </row>
    <row r="54" spans="1:27" x14ac:dyDescent="0.25">
      <c r="A54">
        <v>68</v>
      </c>
      <c r="B54" s="17">
        <v>3</v>
      </c>
      <c r="C54" s="1">
        <v>2.25</v>
      </c>
      <c r="D54" s="1">
        <v>0.1</v>
      </c>
      <c r="E54" s="19">
        <v>1.7</v>
      </c>
      <c r="F54" s="2">
        <v>1.3</v>
      </c>
      <c r="G54" s="18">
        <v>1.6400000000000001E-2</v>
      </c>
      <c r="H54" s="1">
        <v>3</v>
      </c>
      <c r="I54" s="2">
        <v>2.56</v>
      </c>
      <c r="J54" s="2">
        <v>1.6</v>
      </c>
      <c r="K54" s="2">
        <v>2.82</v>
      </c>
      <c r="L54" s="2">
        <v>1.32</v>
      </c>
      <c r="M54" s="13" t="s">
        <v>39</v>
      </c>
      <c r="N54" s="54">
        <f t="shared" si="6"/>
        <v>2.5626879789431229</v>
      </c>
      <c r="O54" s="54">
        <f t="shared" si="4"/>
        <v>2.3597272389211374</v>
      </c>
      <c r="Q54" s="2">
        <v>2.56</v>
      </c>
      <c r="R54">
        <f t="shared" si="2"/>
        <v>2.8160000000000003</v>
      </c>
      <c r="T54">
        <v>2.5626879789431229</v>
      </c>
      <c r="X54" s="2">
        <v>2.82</v>
      </c>
      <c r="Y54">
        <f t="shared" si="3"/>
        <v>3.1019999999999999</v>
      </c>
      <c r="AA54">
        <v>2.3597272389211374</v>
      </c>
    </row>
    <row r="55" spans="1:27" x14ac:dyDescent="0.25">
      <c r="A55">
        <v>69</v>
      </c>
      <c r="B55" s="17">
        <v>3</v>
      </c>
      <c r="C55" s="1">
        <v>2.25</v>
      </c>
      <c r="D55" s="1">
        <v>0.1</v>
      </c>
      <c r="E55" s="19">
        <v>1.7</v>
      </c>
      <c r="F55" s="2">
        <v>1.3</v>
      </c>
      <c r="G55" s="18">
        <v>1.6400000000000001E-2</v>
      </c>
      <c r="H55" s="1">
        <v>5</v>
      </c>
      <c r="I55" s="2">
        <v>2.39</v>
      </c>
      <c r="J55" s="2">
        <v>1.84</v>
      </c>
      <c r="K55" s="2">
        <v>2.59</v>
      </c>
      <c r="L55" s="2">
        <v>1.57</v>
      </c>
      <c r="M55" s="13" t="s">
        <v>39</v>
      </c>
      <c r="N55" s="54">
        <f t="shared" si="6"/>
        <v>2.6608710112491418</v>
      </c>
      <c r="O55" s="54">
        <f t="shared" si="4"/>
        <v>2.53406515438544</v>
      </c>
      <c r="Q55" s="2">
        <v>2.39</v>
      </c>
      <c r="R55">
        <f t="shared" si="2"/>
        <v>2.6290000000000004</v>
      </c>
      <c r="T55">
        <v>2.6608710112491418</v>
      </c>
      <c r="X55" s="2">
        <v>2.59</v>
      </c>
      <c r="Y55">
        <f t="shared" si="3"/>
        <v>2.8490000000000002</v>
      </c>
      <c r="AA55">
        <v>2.53406515438544</v>
      </c>
    </row>
    <row r="56" spans="1:27" x14ac:dyDescent="0.25">
      <c r="A56">
        <v>70</v>
      </c>
      <c r="B56" s="17">
        <v>3</v>
      </c>
      <c r="C56" s="1">
        <v>2.25</v>
      </c>
      <c r="D56" s="1">
        <v>0.1</v>
      </c>
      <c r="E56" s="19">
        <v>1.7</v>
      </c>
      <c r="F56" s="2">
        <v>1.3</v>
      </c>
      <c r="G56" s="18">
        <v>1.6400000000000001E-2</v>
      </c>
      <c r="H56" s="1">
        <v>8</v>
      </c>
      <c r="I56" s="2">
        <v>2.25</v>
      </c>
      <c r="J56" s="2">
        <v>2.0699999999999998</v>
      </c>
      <c r="K56" s="2">
        <v>2.4</v>
      </c>
      <c r="L56" s="2">
        <v>1.82</v>
      </c>
      <c r="M56" s="13" t="s">
        <v>39</v>
      </c>
      <c r="N56" s="54">
        <f t="shared" si="6"/>
        <v>2.7249111629718712</v>
      </c>
      <c r="O56" s="54">
        <f t="shared" si="4"/>
        <v>2.674025325140764</v>
      </c>
      <c r="Q56" s="2">
        <v>2.25</v>
      </c>
      <c r="R56">
        <f t="shared" si="2"/>
        <v>2.4750000000000001</v>
      </c>
      <c r="T56">
        <v>2.7249111629718712</v>
      </c>
      <c r="X56" s="2">
        <v>2.4</v>
      </c>
      <c r="Y56">
        <f t="shared" si="3"/>
        <v>2.64</v>
      </c>
      <c r="AA56">
        <v>2.674025325140764</v>
      </c>
    </row>
    <row r="57" spans="1:27" x14ac:dyDescent="0.25">
      <c r="A57">
        <v>71</v>
      </c>
      <c r="B57" s="17">
        <v>3</v>
      </c>
      <c r="C57" s="1">
        <v>2.25</v>
      </c>
      <c r="D57" s="1">
        <v>0.1</v>
      </c>
      <c r="E57" s="19">
        <v>1.7</v>
      </c>
      <c r="F57" s="2">
        <v>1.3</v>
      </c>
      <c r="G57" s="18">
        <v>1.6400000000000001E-2</v>
      </c>
      <c r="H57" s="1">
        <v>12</v>
      </c>
      <c r="I57" s="2">
        <v>2.17</v>
      </c>
      <c r="J57" s="2">
        <v>2.2400000000000002</v>
      </c>
      <c r="K57" s="2">
        <v>2.2400000000000002</v>
      </c>
      <c r="L57" s="2">
        <v>2.1</v>
      </c>
      <c r="M57" s="13" t="s">
        <v>39</v>
      </c>
      <c r="N57" s="54">
        <f t="shared" si="6"/>
        <v>2.7190160371367993</v>
      </c>
      <c r="O57" s="54">
        <f t="shared" si="4"/>
        <v>2.8450845090170742</v>
      </c>
      <c r="Q57" s="2">
        <v>2.17</v>
      </c>
      <c r="R57">
        <f t="shared" si="2"/>
        <v>2.387</v>
      </c>
      <c r="T57">
        <v>2.7190160371367993</v>
      </c>
      <c r="X57" s="2">
        <v>2.2400000000000002</v>
      </c>
      <c r="Y57">
        <f t="shared" si="3"/>
        <v>2.4640000000000004</v>
      </c>
      <c r="AA57">
        <v>2.8450845090170742</v>
      </c>
    </row>
    <row r="58" spans="1:27" x14ac:dyDescent="0.25">
      <c r="A58">
        <v>72</v>
      </c>
      <c r="B58" s="17">
        <v>3</v>
      </c>
      <c r="C58" s="1">
        <v>2.25</v>
      </c>
      <c r="D58" s="1">
        <v>0.1</v>
      </c>
      <c r="E58" s="19">
        <v>1.7</v>
      </c>
      <c r="F58" s="2">
        <v>1.3</v>
      </c>
      <c r="G58" s="18">
        <v>2.46E-2</v>
      </c>
      <c r="H58" s="1">
        <v>2</v>
      </c>
      <c r="I58" s="2">
        <v>2.15</v>
      </c>
      <c r="J58" s="2">
        <v>1.52</v>
      </c>
      <c r="K58" s="2">
        <v>2.34</v>
      </c>
      <c r="L58" s="2">
        <v>1.28</v>
      </c>
      <c r="M58" s="13" t="s">
        <v>39</v>
      </c>
      <c r="N58" s="54">
        <f t="shared" si="6"/>
        <v>2.6402046329739242</v>
      </c>
      <c r="O58" s="54">
        <f t="shared" si="4"/>
        <v>2.4815103789927377</v>
      </c>
      <c r="Q58" s="2">
        <v>2.15</v>
      </c>
      <c r="R58">
        <f t="shared" si="2"/>
        <v>2.3650000000000002</v>
      </c>
      <c r="T58">
        <v>2.6402046329739242</v>
      </c>
      <c r="X58" s="2">
        <v>2.34</v>
      </c>
      <c r="Y58">
        <f t="shared" si="3"/>
        <v>2.5739999999999998</v>
      </c>
      <c r="AA58">
        <v>2.4815103789927377</v>
      </c>
    </row>
    <row r="59" spans="1:27" x14ac:dyDescent="0.25">
      <c r="A59">
        <v>73</v>
      </c>
      <c r="B59" s="17">
        <v>3</v>
      </c>
      <c r="C59" s="1">
        <v>2.25</v>
      </c>
      <c r="D59" s="1">
        <v>0.1</v>
      </c>
      <c r="E59" s="19">
        <v>1.7</v>
      </c>
      <c r="F59" s="2">
        <v>1.3</v>
      </c>
      <c r="G59" s="18">
        <v>2.46E-2</v>
      </c>
      <c r="H59" s="1">
        <v>3</v>
      </c>
      <c r="I59" s="2">
        <v>2.02</v>
      </c>
      <c r="J59" s="2">
        <v>1.72</v>
      </c>
      <c r="K59" s="2">
        <v>2.12</v>
      </c>
      <c r="L59" s="2">
        <v>1.56</v>
      </c>
      <c r="M59" s="13" t="s">
        <v>39</v>
      </c>
      <c r="N59" s="54">
        <f t="shared" si="6"/>
        <v>2.7548895773638571</v>
      </c>
      <c r="O59" s="54">
        <f t="shared" si="4"/>
        <v>2.788768555088617</v>
      </c>
      <c r="Q59" s="2">
        <v>2.02</v>
      </c>
      <c r="R59">
        <f t="shared" si="2"/>
        <v>2.2220000000000004</v>
      </c>
      <c r="T59">
        <v>2.7548895773638571</v>
      </c>
      <c r="X59" s="2">
        <v>2.12</v>
      </c>
      <c r="Y59">
        <f t="shared" si="3"/>
        <v>2.3320000000000003</v>
      </c>
      <c r="AA59">
        <v>2.788768555088617</v>
      </c>
    </row>
    <row r="60" spans="1:27" x14ac:dyDescent="0.25">
      <c r="A60">
        <v>74</v>
      </c>
      <c r="B60" s="17">
        <v>3</v>
      </c>
      <c r="C60" s="1">
        <v>2.25</v>
      </c>
      <c r="D60" s="1">
        <v>0.1</v>
      </c>
      <c r="E60" s="19">
        <v>1.7</v>
      </c>
      <c r="F60" s="2">
        <v>1.3</v>
      </c>
      <c r="G60" s="18">
        <v>2.46E-2</v>
      </c>
      <c r="H60" s="1">
        <v>5</v>
      </c>
      <c r="I60" s="2">
        <v>1.93</v>
      </c>
      <c r="J60" s="2">
        <v>1.89</v>
      </c>
      <c r="K60" s="2">
        <v>1.99</v>
      </c>
      <c r="L60" s="2">
        <v>1.77</v>
      </c>
      <c r="M60" s="13" t="s">
        <v>39</v>
      </c>
      <c r="N60" s="54">
        <f t="shared" si="6"/>
        <v>2.7331772887287378</v>
      </c>
      <c r="O60" s="54">
        <f t="shared" si="4"/>
        <v>2.8568760020778527</v>
      </c>
      <c r="Q60" s="2">
        <v>1.93</v>
      </c>
      <c r="R60">
        <f t="shared" si="2"/>
        <v>2.1230000000000002</v>
      </c>
      <c r="T60">
        <v>2.7331772887287378</v>
      </c>
      <c r="X60" s="2">
        <v>1.99</v>
      </c>
      <c r="Y60">
        <f t="shared" si="3"/>
        <v>2.1890000000000001</v>
      </c>
      <c r="AA60">
        <v>2.8568760020778527</v>
      </c>
    </row>
    <row r="61" spans="1:27" x14ac:dyDescent="0.25">
      <c r="A61">
        <v>75</v>
      </c>
      <c r="B61" s="17">
        <v>3</v>
      </c>
      <c r="C61" s="1">
        <v>2.25</v>
      </c>
      <c r="D61" s="1">
        <v>0.1</v>
      </c>
      <c r="E61" s="19">
        <v>1.7</v>
      </c>
      <c r="F61" s="2">
        <v>1.3</v>
      </c>
      <c r="G61" s="18">
        <v>2.46E-2</v>
      </c>
      <c r="H61" s="1">
        <v>8</v>
      </c>
      <c r="I61" s="2">
        <v>1.82</v>
      </c>
      <c r="J61" s="2">
        <v>2.12</v>
      </c>
      <c r="K61" s="2">
        <v>1.96</v>
      </c>
      <c r="L61" s="2">
        <v>1.83</v>
      </c>
      <c r="M61" s="13" t="s">
        <v>39</v>
      </c>
      <c r="N61" s="54">
        <f t="shared" si="6"/>
        <v>2.7907302731885832</v>
      </c>
      <c r="O61" s="54">
        <f t="shared" si="4"/>
        <v>2.6887177719821969</v>
      </c>
      <c r="Q61" s="2">
        <v>1.82</v>
      </c>
      <c r="R61">
        <f t="shared" si="2"/>
        <v>2.0020000000000002</v>
      </c>
      <c r="T61">
        <v>2.7907302731885832</v>
      </c>
      <c r="X61" s="2">
        <v>1.96</v>
      </c>
      <c r="Y61">
        <f t="shared" si="3"/>
        <v>2.1560000000000001</v>
      </c>
      <c r="AA61">
        <v>2.6887177719821969</v>
      </c>
    </row>
    <row r="62" spans="1:27" x14ac:dyDescent="0.25">
      <c r="A62">
        <v>76</v>
      </c>
      <c r="B62" s="17">
        <v>3</v>
      </c>
      <c r="C62" s="1">
        <v>2.25</v>
      </c>
      <c r="D62" s="1">
        <v>0.1</v>
      </c>
      <c r="E62" s="19">
        <v>1.7</v>
      </c>
      <c r="F62" s="2">
        <v>1.3</v>
      </c>
      <c r="G62" s="18">
        <v>2.46E-2</v>
      </c>
      <c r="H62" s="1">
        <v>12</v>
      </c>
      <c r="I62" s="2">
        <v>1.77</v>
      </c>
      <c r="J62" s="2">
        <v>2.25</v>
      </c>
      <c r="K62" s="2">
        <v>1.83</v>
      </c>
      <c r="L62" s="2">
        <v>2.09</v>
      </c>
      <c r="M62" s="13" t="s">
        <v>39</v>
      </c>
      <c r="N62" s="54">
        <f t="shared" si="6"/>
        <v>2.7311545015883025</v>
      </c>
      <c r="O62" s="54">
        <f t="shared" si="4"/>
        <v>2.8315364875455642</v>
      </c>
      <c r="Q62" s="2">
        <v>1.77</v>
      </c>
      <c r="R62">
        <f t="shared" si="2"/>
        <v>1.9470000000000003</v>
      </c>
      <c r="T62">
        <v>2.7311545015883025</v>
      </c>
      <c r="X62" s="2">
        <v>1.83</v>
      </c>
      <c r="Y62">
        <f t="shared" si="3"/>
        <v>2.0130000000000003</v>
      </c>
      <c r="AA62">
        <v>2.8315364875455642</v>
      </c>
    </row>
    <row r="63" spans="1:27" x14ac:dyDescent="0.25">
      <c r="A63">
        <v>77</v>
      </c>
      <c r="B63" s="17">
        <v>3</v>
      </c>
      <c r="C63" s="1">
        <v>2.25</v>
      </c>
      <c r="D63" s="1">
        <v>0.1</v>
      </c>
      <c r="E63" s="19">
        <v>1.7</v>
      </c>
      <c r="F63" s="2">
        <v>1.3</v>
      </c>
      <c r="G63" s="18">
        <v>3.2800000000000003E-2</v>
      </c>
      <c r="H63" s="1">
        <v>2</v>
      </c>
      <c r="I63" s="2">
        <v>1.79</v>
      </c>
      <c r="J63" s="2">
        <v>1.65</v>
      </c>
      <c r="K63" s="2">
        <v>1.85</v>
      </c>
      <c r="L63" s="2">
        <v>1.54</v>
      </c>
      <c r="M63" s="13" t="s">
        <v>39</v>
      </c>
      <c r="N63" s="54">
        <f t="shared" si="6"/>
        <v>2.8660116081624833</v>
      </c>
      <c r="O63" s="54">
        <f t="shared" si="4"/>
        <v>2.9855671747256376</v>
      </c>
      <c r="Q63" s="2">
        <v>1.79</v>
      </c>
      <c r="R63">
        <f t="shared" si="2"/>
        <v>1.9690000000000003</v>
      </c>
      <c r="T63">
        <v>2.8660116081624833</v>
      </c>
      <c r="X63" s="2">
        <v>1.85</v>
      </c>
      <c r="Y63">
        <f t="shared" si="3"/>
        <v>2.0350000000000001</v>
      </c>
      <c r="AA63">
        <v>2.9855671747256376</v>
      </c>
    </row>
    <row r="64" spans="1:27" x14ac:dyDescent="0.25">
      <c r="A64">
        <v>78</v>
      </c>
      <c r="B64" s="17">
        <v>3</v>
      </c>
      <c r="C64" s="1">
        <v>2.25</v>
      </c>
      <c r="D64" s="1">
        <v>0.1</v>
      </c>
      <c r="E64" s="19">
        <v>1.7</v>
      </c>
      <c r="F64" s="2">
        <v>1.3</v>
      </c>
      <c r="G64" s="18">
        <v>3.2800000000000003E-2</v>
      </c>
      <c r="H64" s="1">
        <v>3</v>
      </c>
      <c r="I64" s="2"/>
      <c r="J64" s="2"/>
      <c r="K64" s="2">
        <v>1.75</v>
      </c>
      <c r="L64" s="2">
        <v>1.71</v>
      </c>
      <c r="M64" s="13" t="s">
        <v>39</v>
      </c>
      <c r="N64" s="54"/>
      <c r="O64" s="54">
        <f t="shared" si="4"/>
        <v>3.0569193776932915</v>
      </c>
      <c r="Q64" s="2"/>
      <c r="R64">
        <f t="shared" si="2"/>
        <v>0</v>
      </c>
      <c r="X64" s="2">
        <v>1.75</v>
      </c>
      <c r="Y64">
        <f t="shared" si="3"/>
        <v>1.9250000000000003</v>
      </c>
      <c r="AA64">
        <v>3.0569193776932915</v>
      </c>
    </row>
    <row r="65" spans="1:28" s="11" customFormat="1" x14ac:dyDescent="0.25">
      <c r="A65" s="11">
        <v>99</v>
      </c>
      <c r="B65" s="23">
        <v>4</v>
      </c>
      <c r="C65" s="24">
        <v>2.25</v>
      </c>
      <c r="D65" s="1">
        <v>0.1</v>
      </c>
      <c r="E65" s="25">
        <v>1.7</v>
      </c>
      <c r="F65" s="26">
        <v>0.99</v>
      </c>
      <c r="G65" s="27">
        <v>1.6400000000000001E-2</v>
      </c>
      <c r="H65" s="24">
        <v>2</v>
      </c>
      <c r="I65" s="26">
        <v>1.27</v>
      </c>
      <c r="J65" s="26">
        <v>2.12</v>
      </c>
      <c r="K65" s="26">
        <v>1.31</v>
      </c>
      <c r="L65" s="26">
        <v>2</v>
      </c>
      <c r="M65" s="13" t="s">
        <v>39</v>
      </c>
      <c r="N65" s="54">
        <f>J65/(H65/1000^0.5)^0.2</f>
        <v>3.6823906723057362</v>
      </c>
      <c r="O65" s="54">
        <f t="shared" si="4"/>
        <v>3.8773599671761523</v>
      </c>
      <c r="Q65" s="26">
        <v>1.27</v>
      </c>
      <c r="R65">
        <f t="shared" si="2"/>
        <v>1.3970000000000002</v>
      </c>
      <c r="U65" s="11">
        <v>3.6823906723057362</v>
      </c>
      <c r="X65" s="26">
        <v>1.31</v>
      </c>
      <c r="Y65">
        <f t="shared" si="3"/>
        <v>1.4410000000000003</v>
      </c>
      <c r="AB65" s="11">
        <v>3.8773599671761523</v>
      </c>
    </row>
    <row r="66" spans="1:28" x14ac:dyDescent="0.25">
      <c r="A66">
        <v>100</v>
      </c>
      <c r="B66" s="17">
        <v>4</v>
      </c>
      <c r="C66" s="1">
        <v>2.25</v>
      </c>
      <c r="D66" s="1">
        <v>0.1</v>
      </c>
      <c r="E66" s="19">
        <v>1.7</v>
      </c>
      <c r="F66" s="2">
        <v>0.99</v>
      </c>
      <c r="G66" s="18">
        <v>1.6400000000000001E-2</v>
      </c>
      <c r="H66" s="1">
        <v>3</v>
      </c>
      <c r="I66" s="2">
        <v>1.22</v>
      </c>
      <c r="J66" s="2">
        <v>2.3199999999999998</v>
      </c>
      <c r="K66" s="2">
        <v>1.26</v>
      </c>
      <c r="L66" s="2">
        <v>2.16</v>
      </c>
      <c r="M66" s="13" t="s">
        <v>39</v>
      </c>
      <c r="N66" s="54">
        <f>J66/(H66/1000^0.5)^0.2</f>
        <v>3.7158975694675278</v>
      </c>
      <c r="O66" s="54">
        <f t="shared" si="4"/>
        <v>3.8613718455073158</v>
      </c>
      <c r="Q66" s="2">
        <v>1.22</v>
      </c>
      <c r="R66">
        <f t="shared" si="2"/>
        <v>1.3420000000000001</v>
      </c>
      <c r="U66">
        <v>3.7158975694675278</v>
      </c>
      <c r="X66" s="2">
        <v>1.26</v>
      </c>
      <c r="Y66">
        <f t="shared" si="3"/>
        <v>1.3860000000000001</v>
      </c>
      <c r="AB66">
        <v>3.8613718455073158</v>
      </c>
    </row>
    <row r="67" spans="1:28" x14ac:dyDescent="0.25">
      <c r="A67">
        <v>101</v>
      </c>
      <c r="B67" s="17">
        <v>4</v>
      </c>
      <c r="C67" s="1">
        <v>2.25</v>
      </c>
      <c r="D67" s="1">
        <v>0.1</v>
      </c>
      <c r="E67" s="19">
        <v>1.7</v>
      </c>
      <c r="F67" s="2">
        <v>0.99</v>
      </c>
      <c r="G67" s="18">
        <v>1.6400000000000001E-2</v>
      </c>
      <c r="H67" s="1">
        <v>5</v>
      </c>
      <c r="I67" s="2">
        <v>1.1599999999999999</v>
      </c>
      <c r="J67" s="2">
        <v>2.57</v>
      </c>
      <c r="K67" s="2">
        <v>1.2</v>
      </c>
      <c r="L67" s="2">
        <v>2.38</v>
      </c>
      <c r="M67" s="13" t="s">
        <v>39</v>
      </c>
      <c r="N67" s="54">
        <f>J67/(H67/1000^0.5)^0.2</f>
        <v>3.7165426624512463</v>
      </c>
      <c r="O67" s="54">
        <f t="shared" si="4"/>
        <v>3.8414490875397114</v>
      </c>
      <c r="Q67" s="2">
        <v>1.1599999999999999</v>
      </c>
      <c r="R67">
        <f t="shared" si="2"/>
        <v>1.276</v>
      </c>
      <c r="U67">
        <v>3.7165426624512463</v>
      </c>
      <c r="X67" s="2">
        <v>1.2</v>
      </c>
      <c r="Y67">
        <f t="shared" si="3"/>
        <v>1.32</v>
      </c>
      <c r="AB67">
        <v>3.8414490875397114</v>
      </c>
    </row>
    <row r="68" spans="1:28" x14ac:dyDescent="0.25">
      <c r="A68">
        <v>102</v>
      </c>
      <c r="B68" s="17">
        <v>4</v>
      </c>
      <c r="C68" s="1">
        <v>2.25</v>
      </c>
      <c r="D68" s="1">
        <v>0.1</v>
      </c>
      <c r="E68" s="19">
        <v>1.7</v>
      </c>
      <c r="F68" s="2">
        <v>0.99</v>
      </c>
      <c r="G68" s="18">
        <v>1.6400000000000001E-2</v>
      </c>
      <c r="H68" s="1">
        <v>8</v>
      </c>
      <c r="I68" s="2"/>
      <c r="J68" s="2"/>
      <c r="K68" s="2">
        <v>1.1599999999999999</v>
      </c>
      <c r="L68" s="2">
        <v>2.56</v>
      </c>
      <c r="M68" s="13" t="s">
        <v>39</v>
      </c>
      <c r="N68" s="54"/>
      <c r="O68" s="54">
        <f t="shared" si="4"/>
        <v>3.7612663914067892</v>
      </c>
      <c r="Q68" s="2"/>
      <c r="R68">
        <f t="shared" ref="R68:R99" si="7">1.1*Q68</f>
        <v>0</v>
      </c>
      <c r="X68" s="2">
        <v>1.1599999999999999</v>
      </c>
      <c r="Y68">
        <f t="shared" ref="Y68:Y100" si="8">1.1*X68</f>
        <v>1.276</v>
      </c>
      <c r="AB68">
        <v>3.7612663914067892</v>
      </c>
    </row>
    <row r="69" spans="1:28" x14ac:dyDescent="0.25">
      <c r="A69">
        <v>103</v>
      </c>
      <c r="B69" s="17">
        <v>4</v>
      </c>
      <c r="C69" s="1">
        <v>2.25</v>
      </c>
      <c r="D69" s="1">
        <v>0.1</v>
      </c>
      <c r="E69" s="19">
        <v>1.7</v>
      </c>
      <c r="F69" s="2">
        <v>1.1499999999999999</v>
      </c>
      <c r="G69" s="18">
        <v>1.6400000000000001E-2</v>
      </c>
      <c r="H69" s="1">
        <v>2</v>
      </c>
      <c r="I69" s="2"/>
      <c r="J69" s="2"/>
      <c r="K69" s="2"/>
      <c r="L69" s="2"/>
      <c r="M69" s="13" t="s">
        <v>39</v>
      </c>
      <c r="N69" s="54"/>
      <c r="O69" s="54"/>
      <c r="Q69" s="2"/>
      <c r="R69">
        <f t="shared" si="7"/>
        <v>0</v>
      </c>
      <c r="X69" s="2"/>
      <c r="Y69">
        <f t="shared" si="8"/>
        <v>0</v>
      </c>
    </row>
    <row r="70" spans="1:28" x14ac:dyDescent="0.25">
      <c r="A70">
        <v>104</v>
      </c>
      <c r="B70" s="17">
        <v>4</v>
      </c>
      <c r="C70" s="1">
        <v>2.25</v>
      </c>
      <c r="D70" s="1">
        <v>0.1</v>
      </c>
      <c r="E70" s="19">
        <v>1.7</v>
      </c>
      <c r="F70" s="2">
        <v>1.1499999999999999</v>
      </c>
      <c r="G70" s="18">
        <v>1.6400000000000001E-2</v>
      </c>
      <c r="H70" s="1">
        <v>3</v>
      </c>
      <c r="I70" s="2">
        <v>1.45</v>
      </c>
      <c r="J70" s="2">
        <v>2.21</v>
      </c>
      <c r="K70" s="2">
        <v>1.62</v>
      </c>
      <c r="L70" s="2">
        <v>1.76</v>
      </c>
      <c r="M70" s="13" t="s">
        <v>39</v>
      </c>
      <c r="N70" s="54">
        <f>J70/(H70/1000^0.5)^0.2</f>
        <v>3.5397127709151883</v>
      </c>
      <c r="O70" s="54">
        <f t="shared" ref="O70:O76" si="9">L70/(H70/3000^0.5)^0.2</f>
        <v>3.146302985228183</v>
      </c>
      <c r="Q70" s="2">
        <v>1.45</v>
      </c>
      <c r="R70">
        <f t="shared" si="7"/>
        <v>1.595</v>
      </c>
      <c r="U70">
        <v>3.5397127709151883</v>
      </c>
      <c r="X70" s="2">
        <v>1.62</v>
      </c>
      <c r="Y70">
        <f t="shared" si="8"/>
        <v>1.7820000000000003</v>
      </c>
      <c r="AB70">
        <v>3.146302985228183</v>
      </c>
    </row>
    <row r="71" spans="1:28" x14ac:dyDescent="0.25">
      <c r="A71">
        <v>105</v>
      </c>
      <c r="B71" s="17">
        <v>4</v>
      </c>
      <c r="C71" s="1">
        <v>2.25</v>
      </c>
      <c r="D71" s="1">
        <v>0.1</v>
      </c>
      <c r="E71" s="19">
        <v>1.7</v>
      </c>
      <c r="F71" s="2">
        <v>1.1499999999999999</v>
      </c>
      <c r="G71" s="18">
        <v>1.6400000000000001E-2</v>
      </c>
      <c r="H71" s="1">
        <v>5</v>
      </c>
      <c r="I71" s="2">
        <v>1.31</v>
      </c>
      <c r="J71" s="2">
        <v>2.72</v>
      </c>
      <c r="K71" s="2">
        <v>1.44</v>
      </c>
      <c r="L71" s="2">
        <v>2.2000000000000002</v>
      </c>
      <c r="M71" s="13" t="s">
        <v>39</v>
      </c>
      <c r="N71" s="54">
        <f>J71/(H71/1000^0.5)^0.2</f>
        <v>3.9334614948900355</v>
      </c>
      <c r="O71" s="54">
        <f t="shared" si="9"/>
        <v>3.5509193246165403</v>
      </c>
      <c r="Q71" s="2">
        <v>1.31</v>
      </c>
      <c r="R71">
        <f t="shared" si="7"/>
        <v>1.4410000000000003</v>
      </c>
      <c r="U71">
        <v>3.9334614948900355</v>
      </c>
      <c r="X71" s="2">
        <v>1.44</v>
      </c>
      <c r="Y71">
        <f t="shared" si="8"/>
        <v>1.5840000000000001</v>
      </c>
      <c r="AB71">
        <v>3.5509193246165403</v>
      </c>
    </row>
    <row r="72" spans="1:28" x14ac:dyDescent="0.25">
      <c r="A72">
        <v>106</v>
      </c>
      <c r="B72" s="17">
        <v>4</v>
      </c>
      <c r="C72" s="1">
        <v>2.25</v>
      </c>
      <c r="D72" s="1">
        <v>0.1</v>
      </c>
      <c r="E72" s="19">
        <v>1.7</v>
      </c>
      <c r="F72" s="2">
        <v>1.1499999999999999</v>
      </c>
      <c r="G72" s="18">
        <v>1.6400000000000001E-2</v>
      </c>
      <c r="H72" s="1">
        <v>8</v>
      </c>
      <c r="I72" s="2">
        <v>1.24</v>
      </c>
      <c r="J72" s="2">
        <v>2.99</v>
      </c>
      <c r="K72" s="2">
        <v>1.33</v>
      </c>
      <c r="L72" s="2">
        <v>2.6</v>
      </c>
      <c r="M72" s="13" t="s">
        <v>39</v>
      </c>
      <c r="N72" s="54">
        <f>J72/(H72/1000^0.5)^0.2</f>
        <v>3.9359827909593701</v>
      </c>
      <c r="O72" s="54">
        <f t="shared" si="9"/>
        <v>3.8200361787725203</v>
      </c>
      <c r="Q72" s="2">
        <v>1.24</v>
      </c>
      <c r="R72">
        <f t="shared" si="7"/>
        <v>1.3640000000000001</v>
      </c>
      <c r="U72">
        <v>3.9359827909593701</v>
      </c>
      <c r="X72" s="2">
        <v>1.33</v>
      </c>
      <c r="Y72">
        <f t="shared" si="8"/>
        <v>1.4630000000000003</v>
      </c>
      <c r="AB72">
        <v>3.8200361787725203</v>
      </c>
    </row>
    <row r="73" spans="1:28" x14ac:dyDescent="0.25">
      <c r="A73">
        <v>107</v>
      </c>
      <c r="B73" s="17">
        <v>4</v>
      </c>
      <c r="C73" s="1">
        <v>2.25</v>
      </c>
      <c r="D73" s="1">
        <v>0.1</v>
      </c>
      <c r="E73" s="19">
        <v>1.7</v>
      </c>
      <c r="F73" s="2">
        <v>1.1499999999999999</v>
      </c>
      <c r="G73" s="18">
        <v>1.6400000000000001E-2</v>
      </c>
      <c r="H73" s="1">
        <v>12</v>
      </c>
      <c r="I73" s="2"/>
      <c r="J73" s="2"/>
      <c r="K73" s="2">
        <v>1.27</v>
      </c>
      <c r="L73" s="2">
        <v>2.88</v>
      </c>
      <c r="M73" s="13" t="s">
        <v>39</v>
      </c>
      <c r="N73" s="54"/>
      <c r="O73" s="54">
        <f t="shared" si="9"/>
        <v>3.9018301837948446</v>
      </c>
      <c r="Q73" s="2"/>
      <c r="R73">
        <f t="shared" si="7"/>
        <v>0</v>
      </c>
      <c r="X73" s="2">
        <v>1.27</v>
      </c>
      <c r="Y73">
        <f t="shared" si="8"/>
        <v>1.3970000000000002</v>
      </c>
      <c r="AB73">
        <v>3.9018301837948446</v>
      </c>
    </row>
    <row r="74" spans="1:28" x14ac:dyDescent="0.25">
      <c r="A74">
        <v>108</v>
      </c>
      <c r="B74" s="17">
        <v>4</v>
      </c>
      <c r="C74" s="1">
        <v>2.25</v>
      </c>
      <c r="D74" s="1">
        <v>0.1</v>
      </c>
      <c r="E74" s="19">
        <v>1.7</v>
      </c>
      <c r="F74" s="2">
        <v>1.1499999999999999</v>
      </c>
      <c r="G74" s="18">
        <v>1.6400000000000001E-2</v>
      </c>
      <c r="H74" s="1">
        <v>17</v>
      </c>
      <c r="I74" s="2"/>
      <c r="J74" s="2"/>
      <c r="K74" s="2">
        <v>1.23</v>
      </c>
      <c r="L74" s="2">
        <v>3.05</v>
      </c>
      <c r="M74" s="13" t="s">
        <v>39</v>
      </c>
      <c r="N74" s="54"/>
      <c r="O74" s="54">
        <f t="shared" si="9"/>
        <v>3.8540929155909196</v>
      </c>
      <c r="Q74" s="2"/>
      <c r="R74">
        <f t="shared" si="7"/>
        <v>0</v>
      </c>
      <c r="X74" s="2">
        <v>1.23</v>
      </c>
      <c r="Y74">
        <f t="shared" si="8"/>
        <v>1.353</v>
      </c>
      <c r="AB74">
        <v>3.8540929155909196</v>
      </c>
    </row>
    <row r="75" spans="1:28" x14ac:dyDescent="0.25">
      <c r="A75">
        <v>109</v>
      </c>
      <c r="B75" s="17">
        <v>4</v>
      </c>
      <c r="C75" s="1">
        <v>2.25</v>
      </c>
      <c r="D75" s="1">
        <v>0.1</v>
      </c>
      <c r="E75" s="19">
        <v>1.7</v>
      </c>
      <c r="F75" s="2">
        <v>1.1499999999999999</v>
      </c>
      <c r="G75" s="18">
        <v>2.46E-2</v>
      </c>
      <c r="H75" s="1">
        <v>2</v>
      </c>
      <c r="I75" s="2">
        <v>1.18</v>
      </c>
      <c r="J75" s="2">
        <v>2.2000000000000002</v>
      </c>
      <c r="K75" s="2">
        <v>1.39</v>
      </c>
      <c r="L75" s="2">
        <v>1.6</v>
      </c>
      <c r="M75" s="13" t="s">
        <v>39</v>
      </c>
      <c r="N75" s="54">
        <f>J75/(H75/1000^0.5)^0.2</f>
        <v>3.8213488108833116</v>
      </c>
      <c r="O75" s="54">
        <f t="shared" si="9"/>
        <v>3.1018879737409222</v>
      </c>
      <c r="Q75" s="2">
        <v>1.18</v>
      </c>
      <c r="R75">
        <f t="shared" si="7"/>
        <v>1.298</v>
      </c>
      <c r="U75">
        <v>3.8213488108833116</v>
      </c>
      <c r="X75" s="2">
        <v>1.39</v>
      </c>
      <c r="Y75">
        <f t="shared" si="8"/>
        <v>1.5289999999999999</v>
      </c>
      <c r="AB75">
        <v>3.1018879737409222</v>
      </c>
    </row>
    <row r="76" spans="1:28" x14ac:dyDescent="0.25">
      <c r="A76">
        <v>110</v>
      </c>
      <c r="B76" s="17">
        <v>4</v>
      </c>
      <c r="C76" s="1">
        <v>2.25</v>
      </c>
      <c r="D76" s="1">
        <v>0.1</v>
      </c>
      <c r="E76" s="19">
        <v>1.7</v>
      </c>
      <c r="F76" s="2">
        <v>1.1499999999999999</v>
      </c>
      <c r="G76" s="18">
        <v>2.46E-2</v>
      </c>
      <c r="H76" s="1">
        <v>3</v>
      </c>
      <c r="I76" s="2"/>
      <c r="J76" s="2"/>
      <c r="K76" s="2">
        <v>1.28</v>
      </c>
      <c r="L76" s="2">
        <v>1.88</v>
      </c>
      <c r="M76" s="13" t="s">
        <v>39</v>
      </c>
      <c r="N76" s="54"/>
      <c r="O76" s="54">
        <f t="shared" si="9"/>
        <v>3.3608236433119227</v>
      </c>
      <c r="Q76" s="2"/>
      <c r="R76">
        <f t="shared" si="7"/>
        <v>0</v>
      </c>
      <c r="X76" s="2">
        <v>1.28</v>
      </c>
      <c r="Y76">
        <f t="shared" si="8"/>
        <v>1.4080000000000001</v>
      </c>
      <c r="AB76">
        <v>3.3608236433119227</v>
      </c>
    </row>
    <row r="77" spans="1:28" x14ac:dyDescent="0.25">
      <c r="A77">
        <v>111</v>
      </c>
      <c r="B77" s="17">
        <v>4</v>
      </c>
      <c r="C77" s="1">
        <v>2.25</v>
      </c>
      <c r="D77" s="1">
        <v>0.1</v>
      </c>
      <c r="E77" s="19">
        <v>1.7</v>
      </c>
      <c r="F77" s="2">
        <v>1.31</v>
      </c>
      <c r="G77" s="18">
        <v>1.6400000000000001E-2</v>
      </c>
      <c r="H77" s="1">
        <v>2</v>
      </c>
      <c r="I77" s="2">
        <v>1.8</v>
      </c>
      <c r="J77" s="2">
        <v>1.85</v>
      </c>
      <c r="K77" s="2"/>
      <c r="L77" s="2"/>
      <c r="M77" s="13" t="s">
        <v>39</v>
      </c>
      <c r="N77" s="54">
        <f t="shared" ref="N77:N85" si="10">J77/(H77/1000^0.5)^0.2</f>
        <v>3.213406954606421</v>
      </c>
      <c r="O77" s="54"/>
      <c r="Q77" s="2">
        <v>1.8</v>
      </c>
      <c r="R77">
        <f t="shared" si="7"/>
        <v>1.9800000000000002</v>
      </c>
      <c r="U77">
        <v>3.213406954606421</v>
      </c>
      <c r="X77" s="2"/>
      <c r="Y77">
        <f t="shared" si="8"/>
        <v>0</v>
      </c>
    </row>
    <row r="78" spans="1:28" x14ac:dyDescent="0.25">
      <c r="A78">
        <v>112</v>
      </c>
      <c r="B78" s="17">
        <v>4</v>
      </c>
      <c r="C78" s="1">
        <v>2.25</v>
      </c>
      <c r="D78" s="1">
        <v>0.1</v>
      </c>
      <c r="E78" s="19">
        <v>1.7</v>
      </c>
      <c r="F78" s="2">
        <v>1.31</v>
      </c>
      <c r="G78" s="18">
        <v>1.6400000000000001E-2</v>
      </c>
      <c r="H78" s="1">
        <v>3</v>
      </c>
      <c r="I78" s="2">
        <v>1.73</v>
      </c>
      <c r="J78" s="2">
        <v>2.0099999999999998</v>
      </c>
      <c r="K78" s="2">
        <v>1.78</v>
      </c>
      <c r="L78" s="2">
        <v>1.9</v>
      </c>
      <c r="M78" s="13" t="s">
        <v>39</v>
      </c>
      <c r="N78" s="54">
        <f t="shared" si="10"/>
        <v>3.2193767735472978</v>
      </c>
      <c r="O78" s="54">
        <f t="shared" ref="O78:O86" si="11">L78/(H78/3000^0.5)^0.2</f>
        <v>3.3965770863258791</v>
      </c>
      <c r="Q78" s="2">
        <v>1.73</v>
      </c>
      <c r="R78">
        <f t="shared" si="7"/>
        <v>1.903</v>
      </c>
      <c r="U78">
        <v>3.2193767735472978</v>
      </c>
      <c r="X78" s="2">
        <v>1.78</v>
      </c>
      <c r="Y78">
        <f t="shared" si="8"/>
        <v>1.9580000000000002</v>
      </c>
      <c r="AB78">
        <v>3.3965770863258791</v>
      </c>
    </row>
    <row r="79" spans="1:28" x14ac:dyDescent="0.25">
      <c r="A79">
        <v>113</v>
      </c>
      <c r="B79" s="17">
        <v>4</v>
      </c>
      <c r="C79" s="1">
        <v>2.25</v>
      </c>
      <c r="D79" s="1">
        <v>0.1</v>
      </c>
      <c r="E79" s="19">
        <v>1.7</v>
      </c>
      <c r="F79" s="2">
        <v>1.31</v>
      </c>
      <c r="G79" s="18">
        <v>1.6400000000000001E-2</v>
      </c>
      <c r="H79" s="1">
        <v>5</v>
      </c>
      <c r="I79" s="2">
        <v>1.6</v>
      </c>
      <c r="J79" s="2">
        <v>2.34</v>
      </c>
      <c r="K79" s="2">
        <v>1.72</v>
      </c>
      <c r="L79" s="2">
        <v>2.04</v>
      </c>
      <c r="M79" s="13" t="s">
        <v>39</v>
      </c>
      <c r="N79" s="54">
        <f t="shared" si="10"/>
        <v>3.383933786045104</v>
      </c>
      <c r="O79" s="54">
        <f t="shared" si="11"/>
        <v>3.2926706464626099</v>
      </c>
      <c r="Q79" s="2">
        <v>1.6</v>
      </c>
      <c r="R79">
        <f t="shared" si="7"/>
        <v>1.7600000000000002</v>
      </c>
      <c r="U79">
        <v>3.383933786045104</v>
      </c>
      <c r="X79" s="2">
        <v>1.72</v>
      </c>
      <c r="Y79">
        <f t="shared" si="8"/>
        <v>1.8920000000000001</v>
      </c>
      <c r="AB79">
        <v>3.2926706464626099</v>
      </c>
    </row>
    <row r="80" spans="1:28" x14ac:dyDescent="0.25">
      <c r="A80">
        <v>114</v>
      </c>
      <c r="B80" s="17">
        <v>4</v>
      </c>
      <c r="C80" s="1">
        <v>2.25</v>
      </c>
      <c r="D80" s="1">
        <v>0.1</v>
      </c>
      <c r="E80" s="19">
        <v>1.7</v>
      </c>
      <c r="F80" s="2">
        <v>1.31</v>
      </c>
      <c r="G80" s="18">
        <v>1.6400000000000001E-2</v>
      </c>
      <c r="H80" s="1">
        <v>8</v>
      </c>
      <c r="I80" s="2">
        <v>1.48</v>
      </c>
      <c r="J80" s="2">
        <v>2.73</v>
      </c>
      <c r="K80" s="2">
        <v>1.64</v>
      </c>
      <c r="L80" s="2">
        <v>2.2400000000000002</v>
      </c>
      <c r="M80" s="13" t="s">
        <v>39</v>
      </c>
      <c r="N80" s="54">
        <f t="shared" si="10"/>
        <v>3.593723417832468</v>
      </c>
      <c r="O80" s="54">
        <f t="shared" si="11"/>
        <v>3.2911080924809406</v>
      </c>
      <c r="Q80" s="2">
        <v>1.48</v>
      </c>
      <c r="R80">
        <f t="shared" si="7"/>
        <v>1.6280000000000001</v>
      </c>
      <c r="U80">
        <v>3.593723417832468</v>
      </c>
      <c r="X80" s="2">
        <v>1.64</v>
      </c>
      <c r="Y80">
        <f t="shared" si="8"/>
        <v>1.804</v>
      </c>
      <c r="AB80">
        <v>3.2911080924809406</v>
      </c>
    </row>
    <row r="81" spans="1:29" x14ac:dyDescent="0.25">
      <c r="A81">
        <v>115</v>
      </c>
      <c r="B81" s="17">
        <v>4</v>
      </c>
      <c r="C81" s="1">
        <v>2.25</v>
      </c>
      <c r="D81" s="1">
        <v>0.1</v>
      </c>
      <c r="E81" s="19">
        <v>1.7</v>
      </c>
      <c r="F81" s="2">
        <v>1.31</v>
      </c>
      <c r="G81" s="18">
        <v>1.6400000000000001E-2</v>
      </c>
      <c r="H81" s="1">
        <v>12</v>
      </c>
      <c r="I81" s="2"/>
      <c r="J81" s="2"/>
      <c r="K81" s="2">
        <v>1.55</v>
      </c>
      <c r="L81" s="2">
        <v>2.5</v>
      </c>
      <c r="M81" s="13" t="s">
        <v>39</v>
      </c>
      <c r="N81" s="54">
        <f t="shared" si="10"/>
        <v>0</v>
      </c>
      <c r="O81" s="54">
        <f t="shared" si="11"/>
        <v>3.3870053678774692</v>
      </c>
      <c r="Q81" s="2"/>
      <c r="R81">
        <f t="shared" si="7"/>
        <v>0</v>
      </c>
      <c r="U81">
        <v>0</v>
      </c>
      <c r="X81" s="2">
        <v>1.55</v>
      </c>
      <c r="Y81">
        <f t="shared" si="8"/>
        <v>1.7050000000000003</v>
      </c>
      <c r="AB81">
        <v>3.3870053678774692</v>
      </c>
    </row>
    <row r="82" spans="1:29" x14ac:dyDescent="0.25">
      <c r="A82">
        <v>116</v>
      </c>
      <c r="B82" s="17">
        <v>4</v>
      </c>
      <c r="C82" s="1">
        <v>2.25</v>
      </c>
      <c r="D82" s="1">
        <v>0.1</v>
      </c>
      <c r="E82" s="19">
        <v>1.7</v>
      </c>
      <c r="F82" s="2">
        <v>1.31</v>
      </c>
      <c r="G82" s="18">
        <v>1.6400000000000001E-2</v>
      </c>
      <c r="H82" s="1">
        <v>17</v>
      </c>
      <c r="I82" s="2"/>
      <c r="J82" s="2"/>
      <c r="K82" s="2">
        <v>1.45</v>
      </c>
      <c r="L82" s="2">
        <v>2.84</v>
      </c>
      <c r="M82" s="13" t="s">
        <v>39</v>
      </c>
      <c r="N82" s="54">
        <f t="shared" si="10"/>
        <v>0</v>
      </c>
      <c r="O82" s="54">
        <f t="shared" si="11"/>
        <v>3.5887291410748237</v>
      </c>
      <c r="Q82" s="2"/>
      <c r="R82">
        <f t="shared" si="7"/>
        <v>0</v>
      </c>
      <c r="U82">
        <v>0</v>
      </c>
      <c r="X82" s="2">
        <v>1.45</v>
      </c>
      <c r="Y82">
        <f t="shared" si="8"/>
        <v>1.595</v>
      </c>
      <c r="AB82">
        <v>3.5887291410748237</v>
      </c>
    </row>
    <row r="83" spans="1:29" x14ac:dyDescent="0.25">
      <c r="A83">
        <v>117</v>
      </c>
      <c r="B83" s="17">
        <v>4</v>
      </c>
      <c r="C83" s="1">
        <v>2.25</v>
      </c>
      <c r="D83" s="1">
        <v>0.1</v>
      </c>
      <c r="E83" s="19">
        <v>1.7</v>
      </c>
      <c r="F83" s="2">
        <v>1.31</v>
      </c>
      <c r="G83" s="18">
        <v>2.46E-2</v>
      </c>
      <c r="H83" s="1">
        <v>2</v>
      </c>
      <c r="I83" s="2">
        <v>1.41</v>
      </c>
      <c r="J83" s="2">
        <v>2.02</v>
      </c>
      <c r="K83" s="2">
        <v>1.5</v>
      </c>
      <c r="L83" s="2">
        <v>1.79</v>
      </c>
      <c r="M83" s="13" t="s">
        <v>39</v>
      </c>
      <c r="N83" s="54">
        <f t="shared" si="10"/>
        <v>3.5086929990837676</v>
      </c>
      <c r="O83" s="54">
        <f t="shared" si="11"/>
        <v>3.4702371706226565</v>
      </c>
      <c r="Q83" s="2">
        <v>1.41</v>
      </c>
      <c r="R83">
        <f t="shared" si="7"/>
        <v>1.5509999999999999</v>
      </c>
      <c r="U83">
        <v>3.5086929990837676</v>
      </c>
      <c r="X83" s="2">
        <v>1.5</v>
      </c>
      <c r="Y83">
        <f t="shared" si="8"/>
        <v>1.6500000000000001</v>
      </c>
      <c r="AB83">
        <v>3.4702371706226565</v>
      </c>
    </row>
    <row r="84" spans="1:29" x14ac:dyDescent="0.25">
      <c r="A84">
        <v>118</v>
      </c>
      <c r="B84" s="17">
        <v>4</v>
      </c>
      <c r="C84" s="1">
        <v>2.25</v>
      </c>
      <c r="D84" s="1">
        <v>0.1</v>
      </c>
      <c r="E84" s="19">
        <v>1.7</v>
      </c>
      <c r="F84" s="2">
        <v>1.31</v>
      </c>
      <c r="G84" s="18">
        <v>2.46E-2</v>
      </c>
      <c r="H84" s="1">
        <v>3</v>
      </c>
      <c r="I84" s="2">
        <v>1.36</v>
      </c>
      <c r="J84" s="2">
        <v>2.1800000000000002</v>
      </c>
      <c r="K84" s="2">
        <v>1.42</v>
      </c>
      <c r="L84" s="2">
        <v>1.98</v>
      </c>
      <c r="M84" s="13" t="s">
        <v>39</v>
      </c>
      <c r="N84" s="54">
        <f t="shared" si="10"/>
        <v>3.4916623713100052</v>
      </c>
      <c r="O84" s="54">
        <f t="shared" si="11"/>
        <v>3.5395908583817057</v>
      </c>
      <c r="Q84" s="2">
        <v>1.36</v>
      </c>
      <c r="R84">
        <f t="shared" si="7"/>
        <v>1.4960000000000002</v>
      </c>
      <c r="U84">
        <v>3.4916623713100052</v>
      </c>
      <c r="X84" s="2">
        <v>1.42</v>
      </c>
      <c r="Y84">
        <f t="shared" si="8"/>
        <v>1.5620000000000001</v>
      </c>
      <c r="AB84">
        <v>3.5395908583817057</v>
      </c>
    </row>
    <row r="85" spans="1:29" x14ac:dyDescent="0.25">
      <c r="A85">
        <v>119</v>
      </c>
      <c r="B85" s="17">
        <v>4</v>
      </c>
      <c r="C85" s="1">
        <v>2.25</v>
      </c>
      <c r="D85" s="1">
        <v>0.1</v>
      </c>
      <c r="E85" s="19">
        <v>1.7</v>
      </c>
      <c r="F85" s="2">
        <v>1.31</v>
      </c>
      <c r="G85" s="18">
        <v>2.46E-2</v>
      </c>
      <c r="H85" s="1">
        <v>5</v>
      </c>
      <c r="I85" s="2">
        <v>1.29</v>
      </c>
      <c r="J85" s="2">
        <v>2.39</v>
      </c>
      <c r="K85" s="2">
        <v>1.33</v>
      </c>
      <c r="L85" s="2">
        <v>2.2799999999999998</v>
      </c>
      <c r="M85" s="13" t="s">
        <v>39</v>
      </c>
      <c r="N85" s="54">
        <f t="shared" si="10"/>
        <v>3.4562400635247004</v>
      </c>
      <c r="O85" s="54">
        <f t="shared" si="11"/>
        <v>3.6800436636935046</v>
      </c>
      <c r="Q85" s="2">
        <v>1.29</v>
      </c>
      <c r="R85">
        <f t="shared" si="7"/>
        <v>1.4190000000000003</v>
      </c>
      <c r="U85">
        <v>3.4562400635247004</v>
      </c>
      <c r="X85" s="2">
        <v>1.33</v>
      </c>
      <c r="Y85">
        <f t="shared" si="8"/>
        <v>1.4630000000000003</v>
      </c>
      <c r="AB85">
        <v>3.6800436636935046</v>
      </c>
    </row>
    <row r="86" spans="1:29" x14ac:dyDescent="0.25">
      <c r="A86">
        <v>120</v>
      </c>
      <c r="B86" s="17">
        <v>4</v>
      </c>
      <c r="C86" s="1">
        <v>2.25</v>
      </c>
      <c r="D86" s="1">
        <v>0.1</v>
      </c>
      <c r="E86" s="19">
        <v>1.7</v>
      </c>
      <c r="F86" s="2">
        <v>1.31</v>
      </c>
      <c r="G86" s="18">
        <v>2.46E-2</v>
      </c>
      <c r="H86" s="1">
        <v>8</v>
      </c>
      <c r="I86" s="2"/>
      <c r="J86" s="2"/>
      <c r="K86" s="2">
        <v>1.26</v>
      </c>
      <c r="L86" s="2">
        <v>2.54</v>
      </c>
      <c r="M86" s="13" t="s">
        <v>39</v>
      </c>
      <c r="N86" s="54"/>
      <c r="O86" s="54">
        <f t="shared" si="11"/>
        <v>3.7318814977239234</v>
      </c>
      <c r="Q86" s="2"/>
      <c r="R86">
        <f t="shared" si="7"/>
        <v>0</v>
      </c>
      <c r="X86" s="2">
        <v>1.26</v>
      </c>
      <c r="Y86">
        <f t="shared" si="8"/>
        <v>1.3860000000000001</v>
      </c>
      <c r="AB86">
        <v>3.7318814977239234</v>
      </c>
    </row>
    <row r="87" spans="1:29" x14ac:dyDescent="0.25">
      <c r="A87">
        <v>121</v>
      </c>
      <c r="B87" s="17">
        <v>4</v>
      </c>
      <c r="C87" s="1">
        <v>2.25</v>
      </c>
      <c r="D87" s="1">
        <v>0.1</v>
      </c>
      <c r="E87" s="19">
        <v>1.7</v>
      </c>
      <c r="F87" s="2">
        <v>1.31</v>
      </c>
      <c r="G87" s="18">
        <v>2.46E-2</v>
      </c>
      <c r="H87" s="1">
        <v>12</v>
      </c>
      <c r="I87" s="2"/>
      <c r="J87" s="2"/>
      <c r="K87" s="2"/>
      <c r="L87" s="2"/>
      <c r="M87" s="13" t="s">
        <v>39</v>
      </c>
      <c r="N87" s="54"/>
      <c r="O87" s="54"/>
      <c r="Q87" s="2"/>
      <c r="R87">
        <f t="shared" si="7"/>
        <v>0</v>
      </c>
      <c r="X87" s="2"/>
      <c r="Y87">
        <f t="shared" si="8"/>
        <v>0</v>
      </c>
    </row>
    <row r="88" spans="1:29" x14ac:dyDescent="0.25">
      <c r="A88">
        <v>122</v>
      </c>
      <c r="B88" s="17">
        <v>4</v>
      </c>
      <c r="C88" s="1">
        <v>2.25</v>
      </c>
      <c r="D88" s="1">
        <v>0.1</v>
      </c>
      <c r="E88" s="19">
        <v>1.7</v>
      </c>
      <c r="F88" s="2">
        <v>1.31</v>
      </c>
      <c r="G88" s="18">
        <v>3.2800000000000003E-2</v>
      </c>
      <c r="H88" s="1">
        <v>2</v>
      </c>
      <c r="I88" s="2">
        <v>1.22</v>
      </c>
      <c r="J88" s="2">
        <v>2.0099999999999998</v>
      </c>
      <c r="K88" s="2">
        <v>1.31</v>
      </c>
      <c r="L88" s="2">
        <v>1.74</v>
      </c>
      <c r="M88" s="13" t="s">
        <v>39</v>
      </c>
      <c r="N88" s="54">
        <f>J88/(H88/1000^0.5)^0.2</f>
        <v>3.4913232317615703</v>
      </c>
      <c r="O88" s="54">
        <f>L88/(H88/3000^0.5)^0.2</f>
        <v>3.3733031714432524</v>
      </c>
      <c r="Q88" s="2">
        <v>1.22</v>
      </c>
      <c r="R88">
        <f t="shared" si="7"/>
        <v>1.3420000000000001</v>
      </c>
      <c r="U88">
        <v>3.4913232317615703</v>
      </c>
      <c r="X88" s="2">
        <v>1.31</v>
      </c>
      <c r="Y88">
        <f t="shared" si="8"/>
        <v>1.4410000000000003</v>
      </c>
      <c r="AB88">
        <v>3.3733031714432524</v>
      </c>
    </row>
    <row r="89" spans="1:29" x14ac:dyDescent="0.25">
      <c r="A89">
        <v>123</v>
      </c>
      <c r="B89" s="17">
        <v>4</v>
      </c>
      <c r="C89" s="1">
        <v>2.25</v>
      </c>
      <c r="D89" s="1">
        <v>0.1</v>
      </c>
      <c r="E89" s="19">
        <v>1.7</v>
      </c>
      <c r="F89" s="2">
        <v>1.31</v>
      </c>
      <c r="G89" s="18">
        <v>3.2800000000000003E-2</v>
      </c>
      <c r="H89" s="1">
        <v>3</v>
      </c>
      <c r="I89" s="2">
        <v>1.18</v>
      </c>
      <c r="J89" s="2">
        <v>2.15</v>
      </c>
      <c r="K89" s="2">
        <v>1.25</v>
      </c>
      <c r="L89" s="2">
        <v>1.93</v>
      </c>
      <c r="M89" s="13" t="s">
        <v>39</v>
      </c>
      <c r="N89" s="54">
        <f>J89/(H89/1000^0.5)^0.2</f>
        <v>3.4436119717048213</v>
      </c>
      <c r="O89" s="54">
        <f>L89/(H89/3000^0.5)^0.2</f>
        <v>3.4502072508468142</v>
      </c>
      <c r="Q89" s="2">
        <v>1.18</v>
      </c>
      <c r="R89">
        <f t="shared" si="7"/>
        <v>1.298</v>
      </c>
      <c r="U89">
        <v>3.4436119717048213</v>
      </c>
      <c r="X89" s="2">
        <v>1.25</v>
      </c>
      <c r="Y89">
        <f t="shared" si="8"/>
        <v>1.375</v>
      </c>
      <c r="AB89">
        <v>3.4502072508468142</v>
      </c>
    </row>
    <row r="90" spans="1:29" x14ac:dyDescent="0.25">
      <c r="A90">
        <v>124</v>
      </c>
      <c r="B90" s="17">
        <v>4</v>
      </c>
      <c r="C90" s="1">
        <v>2.25</v>
      </c>
      <c r="D90" s="1">
        <v>0.1</v>
      </c>
      <c r="E90" s="19">
        <v>1.7</v>
      </c>
      <c r="F90" s="2">
        <v>1.31</v>
      </c>
      <c r="G90" s="18">
        <v>3.2800000000000003E-2</v>
      </c>
      <c r="H90" s="1">
        <v>5</v>
      </c>
      <c r="I90" s="2"/>
      <c r="J90" s="2"/>
      <c r="K90" s="2">
        <v>1.17</v>
      </c>
      <c r="L90" s="2">
        <v>2.1800000000000002</v>
      </c>
      <c r="M90" s="13" t="s">
        <v>39</v>
      </c>
      <c r="N90" s="54"/>
      <c r="O90" s="54">
        <f>L90/(H90/3000^0.5)^0.2</f>
        <v>3.5186382398472991</v>
      </c>
      <c r="Q90" s="2"/>
      <c r="R90">
        <f t="shared" si="7"/>
        <v>0</v>
      </c>
      <c r="X90" s="2">
        <v>1.17</v>
      </c>
      <c r="Y90">
        <f t="shared" si="8"/>
        <v>1.2869999999999999</v>
      </c>
      <c r="AB90">
        <v>3.5186382398472991</v>
      </c>
    </row>
    <row r="91" spans="1:29" x14ac:dyDescent="0.25">
      <c r="A91">
        <v>125</v>
      </c>
      <c r="B91" s="17">
        <v>4</v>
      </c>
      <c r="C91" s="1">
        <v>2.25</v>
      </c>
      <c r="D91" s="1">
        <v>0.1</v>
      </c>
      <c r="E91" s="19">
        <v>1.7</v>
      </c>
      <c r="F91" s="2">
        <v>1.31</v>
      </c>
      <c r="G91" s="18">
        <v>3.2800000000000003E-2</v>
      </c>
      <c r="H91" s="1">
        <v>8</v>
      </c>
      <c r="I91" s="2"/>
      <c r="J91" s="2"/>
      <c r="K91" s="2">
        <v>1.1100000000000001</v>
      </c>
      <c r="L91" s="2">
        <v>2.44</v>
      </c>
      <c r="M91" s="13" t="s">
        <v>39</v>
      </c>
      <c r="N91" s="54"/>
      <c r="O91" s="54">
        <f>L91/(H91/3000^0.5)^0.2</f>
        <v>3.5849570293095958</v>
      </c>
      <c r="Q91" s="2"/>
      <c r="R91">
        <f t="shared" si="7"/>
        <v>0</v>
      </c>
      <c r="X91" s="2">
        <v>1.1100000000000001</v>
      </c>
      <c r="Y91">
        <f t="shared" si="8"/>
        <v>1.2210000000000003</v>
      </c>
      <c r="AB91">
        <v>3.5849570293095958</v>
      </c>
    </row>
    <row r="92" spans="1:29" x14ac:dyDescent="0.25">
      <c r="A92">
        <v>126</v>
      </c>
      <c r="B92" s="17">
        <v>4</v>
      </c>
      <c r="C92" s="1">
        <v>2.25</v>
      </c>
      <c r="D92" s="1">
        <v>0.1</v>
      </c>
      <c r="E92" s="19">
        <v>1.7</v>
      </c>
      <c r="F92" s="2">
        <v>1.31</v>
      </c>
      <c r="G92" s="18">
        <v>3.2800000000000003E-2</v>
      </c>
      <c r="H92" s="1">
        <v>12</v>
      </c>
      <c r="I92" s="2"/>
      <c r="J92" s="2"/>
      <c r="K92" s="2"/>
      <c r="L92" s="2"/>
      <c r="M92" s="13" t="s">
        <v>39</v>
      </c>
      <c r="N92" s="54"/>
      <c r="O92" s="54"/>
      <c r="Q92" s="2"/>
      <c r="R92">
        <f t="shared" si="7"/>
        <v>0</v>
      </c>
      <c r="X92" s="2"/>
      <c r="Y92">
        <f t="shared" si="8"/>
        <v>0</v>
      </c>
    </row>
    <row r="93" spans="1:29" s="11" customFormat="1" x14ac:dyDescent="0.25">
      <c r="A93" s="11">
        <v>152</v>
      </c>
      <c r="B93" s="23">
        <v>6</v>
      </c>
      <c r="C93" s="24">
        <v>2.25</v>
      </c>
      <c r="D93" s="1">
        <v>0.1</v>
      </c>
      <c r="E93" s="25">
        <v>1.7</v>
      </c>
      <c r="F93" s="26">
        <v>1.1499999999999999</v>
      </c>
      <c r="G93" s="27">
        <v>1.6400000000000001E-2</v>
      </c>
      <c r="H93" s="24">
        <v>2</v>
      </c>
      <c r="I93" s="26">
        <v>0.96</v>
      </c>
      <c r="J93" s="26">
        <v>2.2200000000000002</v>
      </c>
      <c r="K93" s="26">
        <v>1</v>
      </c>
      <c r="L93" s="26">
        <v>2.0699999999999998</v>
      </c>
      <c r="M93" s="13" t="s">
        <v>39</v>
      </c>
      <c r="N93" s="54">
        <f t="shared" ref="N93:N99" si="12">J93/(H93/1000^0.5)^0.2</f>
        <v>3.8560883455277053</v>
      </c>
      <c r="O93" s="54">
        <f t="shared" ref="O93:O100" si="13">L93/(H93/3000^0.5)^0.2</f>
        <v>4.0130675660273178</v>
      </c>
      <c r="Q93" s="26">
        <v>0.96</v>
      </c>
      <c r="R93">
        <f t="shared" si="7"/>
        <v>1.056</v>
      </c>
      <c r="V93" s="11">
        <v>3.8560883455277053</v>
      </c>
      <c r="X93" s="26">
        <v>1</v>
      </c>
      <c r="Y93">
        <f t="shared" si="8"/>
        <v>1.1000000000000001</v>
      </c>
      <c r="AC93" s="11">
        <v>4.0130675660273178</v>
      </c>
    </row>
    <row r="94" spans="1:29" x14ac:dyDescent="0.25">
      <c r="A94">
        <v>153</v>
      </c>
      <c r="B94" s="17">
        <v>6</v>
      </c>
      <c r="C94" s="1">
        <v>2.25</v>
      </c>
      <c r="D94" s="1">
        <v>0.1</v>
      </c>
      <c r="E94" s="19">
        <v>1.7</v>
      </c>
      <c r="F94" s="2">
        <v>1.1499999999999999</v>
      </c>
      <c r="G94" s="18">
        <v>1.6400000000000001E-2</v>
      </c>
      <c r="H94" s="1">
        <v>3</v>
      </c>
      <c r="I94" s="2">
        <v>0.89</v>
      </c>
      <c r="J94" s="2">
        <v>2.59</v>
      </c>
      <c r="K94" s="2">
        <v>0.95</v>
      </c>
      <c r="L94" s="2">
        <v>2.2799999999999998</v>
      </c>
      <c r="M94" s="13" t="s">
        <v>39</v>
      </c>
      <c r="N94" s="54">
        <f t="shared" si="12"/>
        <v>4.1483511659141801</v>
      </c>
      <c r="O94" s="54">
        <f t="shared" si="13"/>
        <v>4.0758925035910547</v>
      </c>
      <c r="Q94" s="2">
        <v>0.89</v>
      </c>
      <c r="R94">
        <f t="shared" si="7"/>
        <v>0.97900000000000009</v>
      </c>
      <c r="V94">
        <v>4.1483511659141801</v>
      </c>
      <c r="X94" s="2">
        <v>0.95</v>
      </c>
      <c r="Y94">
        <f t="shared" si="8"/>
        <v>1.0449999999999999</v>
      </c>
      <c r="AC94">
        <v>4.0758925035910547</v>
      </c>
    </row>
    <row r="95" spans="1:29" x14ac:dyDescent="0.25">
      <c r="A95">
        <v>154</v>
      </c>
      <c r="B95" s="17">
        <v>6</v>
      </c>
      <c r="C95" s="1">
        <v>2.25</v>
      </c>
      <c r="D95" s="1">
        <v>0.1</v>
      </c>
      <c r="E95" s="19">
        <v>1.7</v>
      </c>
      <c r="F95" s="2">
        <v>1.1499999999999999</v>
      </c>
      <c r="G95" s="18">
        <v>1.6400000000000001E-2</v>
      </c>
      <c r="H95" s="1">
        <v>5</v>
      </c>
      <c r="I95" s="2">
        <v>0.82</v>
      </c>
      <c r="J95" s="2">
        <v>3.09</v>
      </c>
      <c r="K95" s="2">
        <v>0.86</v>
      </c>
      <c r="L95" s="2">
        <v>2.8</v>
      </c>
      <c r="M95" s="13" t="s">
        <v>39</v>
      </c>
      <c r="N95" s="54">
        <f t="shared" si="12"/>
        <v>4.4685279482390472</v>
      </c>
      <c r="O95" s="54">
        <f t="shared" si="13"/>
        <v>4.5193518676937776</v>
      </c>
      <c r="Q95" s="2">
        <v>0.82</v>
      </c>
      <c r="R95">
        <f t="shared" si="7"/>
        <v>0.90200000000000002</v>
      </c>
      <c r="V95">
        <v>4.4685279482390472</v>
      </c>
      <c r="X95" s="2">
        <v>0.86</v>
      </c>
      <c r="Y95">
        <f t="shared" si="8"/>
        <v>0.94600000000000006</v>
      </c>
      <c r="AC95">
        <v>4.5193518676937776</v>
      </c>
    </row>
    <row r="96" spans="1:29" x14ac:dyDescent="0.25">
      <c r="A96">
        <v>155</v>
      </c>
      <c r="B96" s="17">
        <v>6</v>
      </c>
      <c r="C96" s="1">
        <v>2.25</v>
      </c>
      <c r="D96" s="1">
        <v>0.1</v>
      </c>
      <c r="E96" s="19">
        <v>1.7</v>
      </c>
      <c r="F96" s="2">
        <v>1.31</v>
      </c>
      <c r="G96" s="18">
        <v>1.6400000000000001E-2</v>
      </c>
      <c r="H96" s="1">
        <v>2</v>
      </c>
      <c r="I96" s="2">
        <v>0.95</v>
      </c>
      <c r="J96" s="2">
        <v>2.98</v>
      </c>
      <c r="K96" s="2">
        <v>1.33</v>
      </c>
      <c r="L96" s="2">
        <v>1.52</v>
      </c>
      <c r="M96" s="13" t="s">
        <v>39</v>
      </c>
      <c r="N96" s="54">
        <f t="shared" si="12"/>
        <v>5.1761906620146672</v>
      </c>
      <c r="O96" s="54">
        <f t="shared" si="13"/>
        <v>2.9467935750538761</v>
      </c>
      <c r="Q96" s="2">
        <v>0.95</v>
      </c>
      <c r="R96">
        <f t="shared" si="7"/>
        <v>1.0449999999999999</v>
      </c>
      <c r="V96">
        <v>5.1761906620146672</v>
      </c>
      <c r="X96" s="2">
        <v>1.33</v>
      </c>
      <c r="Y96">
        <f t="shared" si="8"/>
        <v>1.4630000000000003</v>
      </c>
      <c r="AC96">
        <v>2.9467935750538761</v>
      </c>
    </row>
    <row r="97" spans="1:29" x14ac:dyDescent="0.25">
      <c r="A97">
        <v>156</v>
      </c>
      <c r="B97" s="17">
        <v>6</v>
      </c>
      <c r="C97" s="1">
        <v>2.25</v>
      </c>
      <c r="D97" s="1">
        <v>0.1</v>
      </c>
      <c r="E97" s="19">
        <v>1.7</v>
      </c>
      <c r="F97" s="2">
        <v>1.31</v>
      </c>
      <c r="G97" s="18">
        <v>1.6400000000000001E-2</v>
      </c>
      <c r="H97" s="1">
        <v>3</v>
      </c>
      <c r="I97" s="2">
        <v>0.88</v>
      </c>
      <c r="J97" s="2">
        <v>3.44</v>
      </c>
      <c r="K97" s="2">
        <v>1.08</v>
      </c>
      <c r="L97" s="2">
        <v>2.2799999999999998</v>
      </c>
      <c r="M97" s="13" t="s">
        <v>39</v>
      </c>
      <c r="N97" s="54">
        <f t="shared" si="12"/>
        <v>5.5097791547277142</v>
      </c>
      <c r="O97" s="54">
        <f t="shared" si="13"/>
        <v>4.0758925035910547</v>
      </c>
      <c r="Q97" s="2">
        <v>0.88</v>
      </c>
      <c r="R97">
        <f t="shared" si="7"/>
        <v>0.96800000000000008</v>
      </c>
      <c r="V97">
        <v>5.5097791547277142</v>
      </c>
      <c r="X97" s="2">
        <v>1.08</v>
      </c>
      <c r="Y97">
        <f t="shared" si="8"/>
        <v>1.1880000000000002</v>
      </c>
      <c r="AC97">
        <v>4.0758925035910547</v>
      </c>
    </row>
    <row r="98" spans="1:29" x14ac:dyDescent="0.25">
      <c r="A98">
        <v>157</v>
      </c>
      <c r="B98" s="17">
        <v>6</v>
      </c>
      <c r="C98" s="1">
        <v>2.25</v>
      </c>
      <c r="D98" s="1">
        <v>0.1</v>
      </c>
      <c r="E98" s="19">
        <v>1.7</v>
      </c>
      <c r="F98" s="2">
        <v>1.31</v>
      </c>
      <c r="G98" s="18">
        <v>1.6400000000000001E-2</v>
      </c>
      <c r="H98" s="1">
        <v>5</v>
      </c>
      <c r="I98" s="2">
        <v>0.84</v>
      </c>
      <c r="J98" s="2">
        <v>3.83</v>
      </c>
      <c r="K98" s="2">
        <v>0.93</v>
      </c>
      <c r="L98" s="2">
        <v>3.11</v>
      </c>
      <c r="M98" s="13" t="s">
        <v>39</v>
      </c>
      <c r="N98" s="54">
        <f t="shared" si="12"/>
        <v>5.5386608549370724</v>
      </c>
      <c r="O98" s="54">
        <f t="shared" si="13"/>
        <v>5.0197086816170176</v>
      </c>
      <c r="Q98" s="2">
        <v>0.84</v>
      </c>
      <c r="R98">
        <f t="shared" si="7"/>
        <v>0.92400000000000004</v>
      </c>
      <c r="V98">
        <v>5.5386608549370724</v>
      </c>
      <c r="X98" s="2">
        <v>0.93</v>
      </c>
      <c r="Y98">
        <f t="shared" si="8"/>
        <v>1.0230000000000001</v>
      </c>
      <c r="AC98">
        <v>5.0197086816170176</v>
      </c>
    </row>
    <row r="99" spans="1:29" x14ac:dyDescent="0.25">
      <c r="A99">
        <v>158</v>
      </c>
      <c r="B99" s="17">
        <v>6</v>
      </c>
      <c r="C99" s="1">
        <v>2.25</v>
      </c>
      <c r="D99" s="1">
        <v>0.1</v>
      </c>
      <c r="E99" s="19">
        <v>1.7</v>
      </c>
      <c r="F99" s="2">
        <v>1.31</v>
      </c>
      <c r="G99" s="18">
        <v>1.6400000000000001E-2</v>
      </c>
      <c r="H99" s="1">
        <v>8</v>
      </c>
      <c r="I99" s="2">
        <v>0.81</v>
      </c>
      <c r="J99" s="2">
        <v>4.1100000000000003</v>
      </c>
      <c r="K99" s="2">
        <v>0.87</v>
      </c>
      <c r="L99" s="2">
        <v>3.52</v>
      </c>
      <c r="M99" s="13" t="s">
        <v>39</v>
      </c>
      <c r="N99" s="54">
        <f t="shared" si="12"/>
        <v>5.4103308598137163</v>
      </c>
      <c r="O99" s="54">
        <f t="shared" si="13"/>
        <v>5.171741288184335</v>
      </c>
      <c r="Q99" s="2">
        <v>0.81</v>
      </c>
      <c r="R99">
        <f t="shared" si="7"/>
        <v>0.89100000000000013</v>
      </c>
      <c r="V99">
        <v>5.4103308598137163</v>
      </c>
      <c r="X99" s="2">
        <v>0.87</v>
      </c>
      <c r="Y99">
        <f t="shared" si="8"/>
        <v>0.95700000000000007</v>
      </c>
      <c r="AC99">
        <v>5.171741288184335</v>
      </c>
    </row>
    <row r="100" spans="1:29" x14ac:dyDescent="0.25">
      <c r="A100">
        <v>159</v>
      </c>
      <c r="B100" s="17">
        <v>6</v>
      </c>
      <c r="C100" s="1">
        <v>2.25</v>
      </c>
      <c r="D100" s="1">
        <v>0.1</v>
      </c>
      <c r="E100" s="19">
        <v>1.7</v>
      </c>
      <c r="F100" s="2">
        <v>1.31</v>
      </c>
      <c r="G100" s="18">
        <v>1.6400000000000001E-2</v>
      </c>
      <c r="H100" s="1">
        <v>12</v>
      </c>
      <c r="I100" s="2"/>
      <c r="J100" s="2"/>
      <c r="K100" s="2">
        <v>0.82</v>
      </c>
      <c r="L100" s="2">
        <v>4</v>
      </c>
      <c r="M100" s="13" t="s">
        <v>39</v>
      </c>
      <c r="N100" s="54"/>
      <c r="O100" s="54">
        <f t="shared" si="13"/>
        <v>5.4192085886039507</v>
      </c>
      <c r="X100" s="2">
        <v>0.82</v>
      </c>
      <c r="Y100">
        <f t="shared" si="8"/>
        <v>0.90200000000000002</v>
      </c>
      <c r="AC100">
        <v>5.4192085886039507</v>
      </c>
    </row>
    <row r="101" spans="1:29" x14ac:dyDescent="0.25">
      <c r="F101" s="2"/>
    </row>
    <row r="102" spans="1:29" x14ac:dyDescent="0.25">
      <c r="F102" s="2"/>
    </row>
    <row r="103" spans="1:29" x14ac:dyDescent="0.25">
      <c r="F103" s="2"/>
    </row>
    <row r="104" spans="1:29" x14ac:dyDescent="0.25">
      <c r="F104" s="2"/>
    </row>
    <row r="105" spans="1:29" x14ac:dyDescent="0.25">
      <c r="F105" s="2"/>
    </row>
    <row r="106" spans="1:29" x14ac:dyDescent="0.25">
      <c r="F106" s="2"/>
    </row>
    <row r="107" spans="1:29" x14ac:dyDescent="0.25">
      <c r="F107" s="2"/>
    </row>
    <row r="108" spans="1:29" x14ac:dyDescent="0.25">
      <c r="F108" s="2"/>
    </row>
    <row r="109" spans="1:29" x14ac:dyDescent="0.25">
      <c r="F109" s="2"/>
    </row>
    <row r="110" spans="1:29" x14ac:dyDescent="0.25">
      <c r="F110" s="2"/>
    </row>
    <row r="111" spans="1:29" x14ac:dyDescent="0.25">
      <c r="F111" s="2"/>
    </row>
    <row r="112" spans="1:29" x14ac:dyDescent="0.25">
      <c r="F112" s="2"/>
    </row>
    <row r="113" spans="6:6" x14ac:dyDescent="0.25">
      <c r="F113" s="2"/>
    </row>
    <row r="114" spans="6:6" x14ac:dyDescent="0.25">
      <c r="F114" s="2"/>
    </row>
    <row r="115" spans="6:6" x14ac:dyDescent="0.25">
      <c r="F115" s="2"/>
    </row>
    <row r="116" spans="6:6" x14ac:dyDescent="0.25">
      <c r="F116" s="2"/>
    </row>
    <row r="117" spans="6:6" x14ac:dyDescent="0.25">
      <c r="F117" s="2"/>
    </row>
    <row r="118" spans="6:6" x14ac:dyDescent="0.25">
      <c r="F118" s="2"/>
    </row>
    <row r="119" spans="6:6" x14ac:dyDescent="0.25">
      <c r="F119" s="2"/>
    </row>
    <row r="120" spans="6:6" x14ac:dyDescent="0.25">
      <c r="F120" s="2"/>
    </row>
    <row r="121" spans="6:6" x14ac:dyDescent="0.25">
      <c r="F121" s="2"/>
    </row>
    <row r="122" spans="6:6" x14ac:dyDescent="0.25">
      <c r="F122" s="2"/>
    </row>
    <row r="123" spans="6:6" x14ac:dyDescent="0.25">
      <c r="F123" s="2"/>
    </row>
    <row r="124" spans="6:6" x14ac:dyDescent="0.25">
      <c r="F124" s="2"/>
    </row>
    <row r="125" spans="6:6" x14ac:dyDescent="0.25">
      <c r="F125" s="2"/>
    </row>
    <row r="126" spans="6:6" x14ac:dyDescent="0.25">
      <c r="F126" s="2"/>
    </row>
    <row r="127" spans="6:6" x14ac:dyDescent="0.25">
      <c r="F127" s="2"/>
    </row>
    <row r="128" spans="6:6" x14ac:dyDescent="0.25">
      <c r="F128" s="2"/>
    </row>
    <row r="129" spans="6:6" x14ac:dyDescent="0.25">
      <c r="F129" s="2"/>
    </row>
    <row r="130" spans="6:6" x14ac:dyDescent="0.25">
      <c r="F130" s="2"/>
    </row>
    <row r="131" spans="6:6" x14ac:dyDescent="0.25">
      <c r="F131" s="2"/>
    </row>
    <row r="132" spans="6:6" x14ac:dyDescent="0.25">
      <c r="F132" s="2"/>
    </row>
    <row r="133" spans="6:6" x14ac:dyDescent="0.25">
      <c r="F133" s="2"/>
    </row>
    <row r="134" spans="6:6" x14ac:dyDescent="0.25">
      <c r="F134" s="2"/>
    </row>
    <row r="135" spans="6:6" x14ac:dyDescent="0.25">
      <c r="F135" s="2"/>
    </row>
    <row r="136" spans="6:6" x14ac:dyDescent="0.25">
      <c r="F136" s="2"/>
    </row>
    <row r="137" spans="6:6" x14ac:dyDescent="0.25">
      <c r="F137" s="2"/>
    </row>
    <row r="138" spans="6:6" x14ac:dyDescent="0.25">
      <c r="F138" s="2"/>
    </row>
    <row r="139" spans="6:6" x14ac:dyDescent="0.25">
      <c r="F139" s="2"/>
    </row>
    <row r="140" spans="6:6" x14ac:dyDescent="0.25">
      <c r="F140" s="2"/>
    </row>
    <row r="141" spans="6:6" x14ac:dyDescent="0.25">
      <c r="F141" s="2"/>
    </row>
    <row r="142" spans="6:6" x14ac:dyDescent="0.25">
      <c r="F142" s="2"/>
    </row>
    <row r="143" spans="6:6" x14ac:dyDescent="0.25">
      <c r="F143" s="2"/>
    </row>
    <row r="144" spans="6:6" x14ac:dyDescent="0.25">
      <c r="F144" s="2"/>
    </row>
    <row r="145" spans="6:6" x14ac:dyDescent="0.25">
      <c r="F145" s="2"/>
    </row>
    <row r="146" spans="6:6" x14ac:dyDescent="0.25">
      <c r="F146" s="2"/>
    </row>
    <row r="147" spans="6:6" x14ac:dyDescent="0.25">
      <c r="F147" s="2"/>
    </row>
    <row r="148" spans="6:6" x14ac:dyDescent="0.25">
      <c r="F148" s="2"/>
    </row>
    <row r="149" spans="6:6" x14ac:dyDescent="0.25">
      <c r="F149" s="2"/>
    </row>
    <row r="150" spans="6:6" x14ac:dyDescent="0.25">
      <c r="F150" s="2"/>
    </row>
    <row r="151" spans="6:6" x14ac:dyDescent="0.25">
      <c r="F151" s="2"/>
    </row>
    <row r="152" spans="6:6" x14ac:dyDescent="0.25">
      <c r="F152" s="2"/>
    </row>
    <row r="153" spans="6:6" x14ac:dyDescent="0.25">
      <c r="F153" s="2"/>
    </row>
    <row r="154" spans="6:6" x14ac:dyDescent="0.25">
      <c r="F154" s="2"/>
    </row>
    <row r="155" spans="6:6" x14ac:dyDescent="0.25">
      <c r="F155" s="2"/>
    </row>
    <row r="156" spans="6:6" x14ac:dyDescent="0.25">
      <c r="F156" s="2"/>
    </row>
    <row r="157" spans="6:6" x14ac:dyDescent="0.25">
      <c r="F157" s="2"/>
    </row>
    <row r="158" spans="6:6" x14ac:dyDescent="0.25">
      <c r="F158" s="2"/>
    </row>
    <row r="159" spans="6:6" x14ac:dyDescent="0.25">
      <c r="F159" s="2"/>
    </row>
    <row r="160" spans="6:6" x14ac:dyDescent="0.25">
      <c r="F160" s="2"/>
    </row>
    <row r="161" spans="6:6" x14ac:dyDescent="0.25">
      <c r="F161" s="2"/>
    </row>
    <row r="162" spans="6:6" x14ac:dyDescent="0.25">
      <c r="F162" s="2"/>
    </row>
    <row r="163" spans="6:6" x14ac:dyDescent="0.25">
      <c r="F163" s="2"/>
    </row>
    <row r="164" spans="6:6" x14ac:dyDescent="0.25">
      <c r="F164" s="2"/>
    </row>
    <row r="165" spans="6:6" x14ac:dyDescent="0.25">
      <c r="F165" s="2"/>
    </row>
    <row r="166" spans="6:6" x14ac:dyDescent="0.25">
      <c r="F166" s="2"/>
    </row>
    <row r="167" spans="6:6" x14ac:dyDescent="0.25">
      <c r="F167" s="2"/>
    </row>
    <row r="168" spans="6:6" x14ac:dyDescent="0.25">
      <c r="F168" s="2"/>
    </row>
    <row r="169" spans="6:6" x14ac:dyDescent="0.25">
      <c r="F169" s="2"/>
    </row>
    <row r="170" spans="6:6" x14ac:dyDescent="0.25">
      <c r="F170" s="2"/>
    </row>
    <row r="171" spans="6:6" x14ac:dyDescent="0.25">
      <c r="F171" s="2"/>
    </row>
    <row r="172" spans="6:6" x14ac:dyDescent="0.25">
      <c r="F172" s="2"/>
    </row>
    <row r="173" spans="6:6" x14ac:dyDescent="0.25">
      <c r="F173" s="2"/>
    </row>
    <row r="174" spans="6:6" x14ac:dyDescent="0.25">
      <c r="F174" s="2"/>
    </row>
    <row r="175" spans="6:6" x14ac:dyDescent="0.25">
      <c r="F175" s="2"/>
    </row>
    <row r="176" spans="6:6" x14ac:dyDescent="0.25">
      <c r="F176" s="2"/>
    </row>
    <row r="177" spans="6:6" x14ac:dyDescent="0.25">
      <c r="F177" s="2"/>
    </row>
    <row r="178" spans="6:6" x14ac:dyDescent="0.25">
      <c r="F178" s="2"/>
    </row>
    <row r="179" spans="6:6" x14ac:dyDescent="0.25">
      <c r="F179" s="2"/>
    </row>
    <row r="180" spans="6:6" x14ac:dyDescent="0.25">
      <c r="F180" s="2"/>
    </row>
    <row r="181" spans="6:6" x14ac:dyDescent="0.25">
      <c r="F181" s="2"/>
    </row>
    <row r="182" spans="6:6" x14ac:dyDescent="0.25">
      <c r="F182" s="2"/>
    </row>
    <row r="183" spans="6:6" x14ac:dyDescent="0.25">
      <c r="F183" s="2"/>
    </row>
    <row r="184" spans="6:6" x14ac:dyDescent="0.25">
      <c r="F184" s="2"/>
    </row>
    <row r="185" spans="6:6" x14ac:dyDescent="0.25">
      <c r="F185" s="2"/>
    </row>
    <row r="186" spans="6:6" x14ac:dyDescent="0.25">
      <c r="F186" s="2"/>
    </row>
    <row r="187" spans="6:6" x14ac:dyDescent="0.25">
      <c r="F187" s="2"/>
    </row>
    <row r="188" spans="6:6" x14ac:dyDescent="0.25">
      <c r="F188" s="2"/>
    </row>
    <row r="189" spans="6:6" x14ac:dyDescent="0.25">
      <c r="F189" s="2"/>
    </row>
    <row r="190" spans="6:6" x14ac:dyDescent="0.25">
      <c r="F190" s="2"/>
    </row>
    <row r="191" spans="6:6" x14ac:dyDescent="0.25">
      <c r="F191" s="2"/>
    </row>
    <row r="192" spans="6:6" x14ac:dyDescent="0.25">
      <c r="F192" s="2"/>
    </row>
    <row r="193" spans="6:6" x14ac:dyDescent="0.25">
      <c r="F193" s="2"/>
    </row>
    <row r="194" spans="6:6" x14ac:dyDescent="0.25">
      <c r="F194" s="2"/>
    </row>
    <row r="195" spans="6:6" x14ac:dyDescent="0.25">
      <c r="F195" s="2"/>
    </row>
    <row r="196" spans="6:6" x14ac:dyDescent="0.25">
      <c r="F196" s="2"/>
    </row>
    <row r="197" spans="6:6" x14ac:dyDescent="0.25">
      <c r="F197" s="2"/>
    </row>
    <row r="198" spans="6:6" x14ac:dyDescent="0.25">
      <c r="F198" s="2"/>
    </row>
    <row r="199" spans="6:6" x14ac:dyDescent="0.25">
      <c r="F199" s="2"/>
    </row>
    <row r="200" spans="6:6" x14ac:dyDescent="0.25">
      <c r="F200" s="2"/>
    </row>
    <row r="201" spans="6:6" x14ac:dyDescent="0.25">
      <c r="F201" s="2"/>
    </row>
    <row r="202" spans="6:6" x14ac:dyDescent="0.25">
      <c r="F202" s="2"/>
    </row>
    <row r="203" spans="6:6" x14ac:dyDescent="0.25">
      <c r="F203" s="2"/>
    </row>
    <row r="204" spans="6:6" x14ac:dyDescent="0.25">
      <c r="F204" s="2"/>
    </row>
    <row r="205" spans="6:6" x14ac:dyDescent="0.25">
      <c r="F205" s="2"/>
    </row>
    <row r="206" spans="6:6" x14ac:dyDescent="0.25">
      <c r="F206" s="2"/>
    </row>
    <row r="207" spans="6:6" x14ac:dyDescent="0.25">
      <c r="F207" s="2"/>
    </row>
    <row r="208" spans="6:6" x14ac:dyDescent="0.25">
      <c r="F208" s="2"/>
    </row>
    <row r="209" spans="6:6" x14ac:dyDescent="0.25">
      <c r="F209" s="2"/>
    </row>
    <row r="210" spans="6:6" x14ac:dyDescent="0.25">
      <c r="F210" s="2"/>
    </row>
    <row r="211" spans="6:6" x14ac:dyDescent="0.25">
      <c r="F211" s="2"/>
    </row>
    <row r="212" spans="6:6" x14ac:dyDescent="0.25">
      <c r="F212" s="2"/>
    </row>
    <row r="213" spans="6:6" x14ac:dyDescent="0.25">
      <c r="F213" s="2"/>
    </row>
    <row r="214" spans="6:6" x14ac:dyDescent="0.25">
      <c r="F214" s="2"/>
    </row>
    <row r="215" spans="6:6" x14ac:dyDescent="0.25">
      <c r="F215" s="2"/>
    </row>
    <row r="216" spans="6:6" x14ac:dyDescent="0.25">
      <c r="F216" s="2"/>
    </row>
    <row r="217" spans="6:6" x14ac:dyDescent="0.25">
      <c r="F217" s="2"/>
    </row>
    <row r="218" spans="6:6" x14ac:dyDescent="0.25">
      <c r="F218" s="2"/>
    </row>
    <row r="219" spans="6:6" x14ac:dyDescent="0.25">
      <c r="F219" s="2"/>
    </row>
    <row r="220" spans="6:6" x14ac:dyDescent="0.25">
      <c r="F220" s="2"/>
    </row>
    <row r="221" spans="6:6" x14ac:dyDescent="0.25">
      <c r="F221" s="2"/>
    </row>
    <row r="222" spans="6:6" x14ac:dyDescent="0.25">
      <c r="F222" s="2"/>
    </row>
    <row r="223" spans="6:6" x14ac:dyDescent="0.25">
      <c r="F223" s="2"/>
    </row>
    <row r="224" spans="6:6" x14ac:dyDescent="0.25">
      <c r="F224" s="2"/>
    </row>
    <row r="225" spans="6:6" x14ac:dyDescent="0.25">
      <c r="F225" s="2"/>
    </row>
    <row r="226" spans="6:6" x14ac:dyDescent="0.25">
      <c r="F226" s="2"/>
    </row>
    <row r="227" spans="6:6" x14ac:dyDescent="0.25">
      <c r="F227" s="2"/>
    </row>
    <row r="228" spans="6:6" x14ac:dyDescent="0.25">
      <c r="F228" s="2"/>
    </row>
    <row r="229" spans="6:6" x14ac:dyDescent="0.25">
      <c r="F229" s="2"/>
    </row>
    <row r="230" spans="6:6" x14ac:dyDescent="0.25">
      <c r="F230" s="2"/>
    </row>
    <row r="231" spans="6:6" x14ac:dyDescent="0.25">
      <c r="F231" s="2"/>
    </row>
    <row r="232" spans="6:6" x14ac:dyDescent="0.25">
      <c r="F232" s="2"/>
    </row>
    <row r="233" spans="6:6" x14ac:dyDescent="0.25">
      <c r="F233" s="2"/>
    </row>
    <row r="234" spans="6:6" x14ac:dyDescent="0.25">
      <c r="F234" s="2"/>
    </row>
    <row r="235" spans="6:6" x14ac:dyDescent="0.25">
      <c r="F235" s="2"/>
    </row>
    <row r="236" spans="6:6" x14ac:dyDescent="0.25">
      <c r="F236" s="2"/>
    </row>
    <row r="237" spans="6:6" x14ac:dyDescent="0.25">
      <c r="F237" s="2"/>
    </row>
    <row r="238" spans="6:6" x14ac:dyDescent="0.25">
      <c r="F238" s="2"/>
    </row>
    <row r="239" spans="6:6" x14ac:dyDescent="0.25">
      <c r="F239" s="2"/>
    </row>
    <row r="240" spans="6:6" x14ac:dyDescent="0.25">
      <c r="F240" s="2"/>
    </row>
    <row r="241" spans="6:6" x14ac:dyDescent="0.25">
      <c r="F241" s="2"/>
    </row>
    <row r="242" spans="6:6" x14ac:dyDescent="0.25">
      <c r="F242" s="2"/>
    </row>
    <row r="243" spans="6:6" x14ac:dyDescent="0.25">
      <c r="F243" s="2"/>
    </row>
    <row r="244" spans="6:6" x14ac:dyDescent="0.25">
      <c r="F244" s="2"/>
    </row>
    <row r="245" spans="6:6" x14ac:dyDescent="0.25">
      <c r="F245" s="2"/>
    </row>
    <row r="246" spans="6:6" x14ac:dyDescent="0.25">
      <c r="F246" s="2"/>
    </row>
    <row r="247" spans="6:6" x14ac:dyDescent="0.25">
      <c r="F247" s="2"/>
    </row>
    <row r="248" spans="6:6" x14ac:dyDescent="0.25">
      <c r="F248" s="2"/>
    </row>
    <row r="249" spans="6:6" x14ac:dyDescent="0.25">
      <c r="F249" s="2"/>
    </row>
    <row r="250" spans="6:6" x14ac:dyDescent="0.25">
      <c r="F250" s="2"/>
    </row>
    <row r="251" spans="6:6" x14ac:dyDescent="0.25">
      <c r="F251" s="2"/>
    </row>
    <row r="252" spans="6:6" x14ac:dyDescent="0.25">
      <c r="F252" s="2"/>
    </row>
    <row r="253" spans="6:6" x14ac:dyDescent="0.25">
      <c r="F253" s="2"/>
    </row>
    <row r="254" spans="6:6" x14ac:dyDescent="0.25">
      <c r="F254" s="2"/>
    </row>
    <row r="255" spans="6:6" x14ac:dyDescent="0.25">
      <c r="F255" s="2"/>
    </row>
    <row r="256" spans="6:6" x14ac:dyDescent="0.25">
      <c r="F256" s="2"/>
    </row>
    <row r="257" spans="6:6" x14ac:dyDescent="0.25">
      <c r="F257" s="2"/>
    </row>
    <row r="258" spans="6:6" x14ac:dyDescent="0.25">
      <c r="F258" s="2"/>
    </row>
    <row r="259" spans="6:6" x14ac:dyDescent="0.25">
      <c r="F259" s="2"/>
    </row>
    <row r="260" spans="6:6" x14ac:dyDescent="0.25">
      <c r="F260" s="2"/>
    </row>
    <row r="261" spans="6:6" x14ac:dyDescent="0.25">
      <c r="F261" s="2"/>
    </row>
    <row r="262" spans="6:6" x14ac:dyDescent="0.25">
      <c r="F262" s="2"/>
    </row>
    <row r="263" spans="6:6" x14ac:dyDescent="0.25">
      <c r="F263" s="2"/>
    </row>
    <row r="264" spans="6:6" x14ac:dyDescent="0.25">
      <c r="F264" s="2"/>
    </row>
    <row r="265" spans="6:6" x14ac:dyDescent="0.25">
      <c r="F265" s="2"/>
    </row>
    <row r="266" spans="6:6" x14ac:dyDescent="0.25">
      <c r="F266" s="2"/>
    </row>
    <row r="267" spans="6:6" x14ac:dyDescent="0.25">
      <c r="F267" s="2"/>
    </row>
    <row r="268" spans="6:6" x14ac:dyDescent="0.25">
      <c r="F268" s="2"/>
    </row>
    <row r="269" spans="6:6" x14ac:dyDescent="0.25">
      <c r="F269" s="2"/>
    </row>
    <row r="270" spans="6:6" x14ac:dyDescent="0.25">
      <c r="F270" s="2"/>
    </row>
    <row r="271" spans="6:6" x14ac:dyDescent="0.25">
      <c r="F271" s="2"/>
    </row>
    <row r="272" spans="6:6" x14ac:dyDescent="0.25">
      <c r="F272" s="2"/>
    </row>
    <row r="273" spans="6:6" x14ac:dyDescent="0.25">
      <c r="F273" s="2"/>
    </row>
    <row r="274" spans="6:6" x14ac:dyDescent="0.25">
      <c r="F274" s="2"/>
    </row>
    <row r="275" spans="6:6" x14ac:dyDescent="0.25">
      <c r="F275" s="2"/>
    </row>
    <row r="276" spans="6:6" x14ac:dyDescent="0.25">
      <c r="F276" s="2"/>
    </row>
    <row r="277" spans="6:6" x14ac:dyDescent="0.25">
      <c r="F277" s="2"/>
    </row>
    <row r="278" spans="6:6" x14ac:dyDescent="0.25">
      <c r="F278" s="2"/>
    </row>
    <row r="279" spans="6:6" x14ac:dyDescent="0.25">
      <c r="F279" s="2"/>
    </row>
    <row r="280" spans="6:6" x14ac:dyDescent="0.25">
      <c r="F280" s="2"/>
    </row>
    <row r="281" spans="6:6" x14ac:dyDescent="0.25">
      <c r="F281" s="2"/>
    </row>
    <row r="282" spans="6:6" x14ac:dyDescent="0.25">
      <c r="F282" s="2"/>
    </row>
    <row r="283" spans="6:6" x14ac:dyDescent="0.25">
      <c r="F283" s="2"/>
    </row>
    <row r="284" spans="6:6" x14ac:dyDescent="0.25">
      <c r="F284" s="2"/>
    </row>
    <row r="285" spans="6:6" x14ac:dyDescent="0.25">
      <c r="F285" s="2"/>
    </row>
    <row r="286" spans="6:6" x14ac:dyDescent="0.25">
      <c r="F286" s="2"/>
    </row>
    <row r="287" spans="6:6" x14ac:dyDescent="0.25">
      <c r="F287" s="2"/>
    </row>
    <row r="288" spans="6:6" x14ac:dyDescent="0.25">
      <c r="F288" s="2"/>
    </row>
    <row r="289" spans="6:6" x14ac:dyDescent="0.25">
      <c r="F289" s="2"/>
    </row>
    <row r="290" spans="6:6" x14ac:dyDescent="0.25">
      <c r="F290" s="2"/>
    </row>
    <row r="291" spans="6:6" x14ac:dyDescent="0.25">
      <c r="F291" s="2"/>
    </row>
    <row r="292" spans="6:6" x14ac:dyDescent="0.25">
      <c r="F292" s="2"/>
    </row>
    <row r="293" spans="6:6" x14ac:dyDescent="0.25">
      <c r="F293" s="2"/>
    </row>
    <row r="294" spans="6:6" x14ac:dyDescent="0.25">
      <c r="F294" s="2"/>
    </row>
    <row r="295" spans="6:6" x14ac:dyDescent="0.25">
      <c r="F295" s="2"/>
    </row>
    <row r="296" spans="6:6" x14ac:dyDescent="0.25">
      <c r="F296" s="2"/>
    </row>
    <row r="297" spans="6:6" x14ac:dyDescent="0.25">
      <c r="F297" s="2"/>
    </row>
    <row r="298" spans="6:6" x14ac:dyDescent="0.25">
      <c r="F298" s="2"/>
    </row>
    <row r="299" spans="6:6" x14ac:dyDescent="0.25">
      <c r="F299" s="2"/>
    </row>
    <row r="300" spans="6:6" x14ac:dyDescent="0.25">
      <c r="F300" s="2"/>
    </row>
    <row r="301" spans="6:6" x14ac:dyDescent="0.25">
      <c r="F301" s="2"/>
    </row>
    <row r="302" spans="6:6" x14ac:dyDescent="0.25">
      <c r="F302" s="2"/>
    </row>
    <row r="303" spans="6:6" x14ac:dyDescent="0.25">
      <c r="F303" s="2"/>
    </row>
    <row r="304" spans="6:6" x14ac:dyDescent="0.25">
      <c r="F304" s="2"/>
    </row>
    <row r="305" spans="6:6" x14ac:dyDescent="0.25">
      <c r="F305" s="2"/>
    </row>
    <row r="306" spans="6:6" x14ac:dyDescent="0.25">
      <c r="F306" s="2"/>
    </row>
    <row r="307" spans="6:6" x14ac:dyDescent="0.25">
      <c r="F307" s="2"/>
    </row>
    <row r="308" spans="6:6" x14ac:dyDescent="0.25">
      <c r="F308" s="2"/>
    </row>
    <row r="309" spans="6:6" x14ac:dyDescent="0.25">
      <c r="F309" s="2"/>
    </row>
    <row r="310" spans="6:6" x14ac:dyDescent="0.25">
      <c r="F310" s="2"/>
    </row>
    <row r="311" spans="6:6" x14ac:dyDescent="0.25">
      <c r="F311" s="2"/>
    </row>
    <row r="312" spans="6:6" x14ac:dyDescent="0.25">
      <c r="F312" s="2"/>
    </row>
    <row r="313" spans="6:6" x14ac:dyDescent="0.25">
      <c r="F313" s="2"/>
    </row>
    <row r="314" spans="6:6" x14ac:dyDescent="0.25">
      <c r="F314" s="2"/>
    </row>
    <row r="315" spans="6:6" x14ac:dyDescent="0.25">
      <c r="F315" s="2"/>
    </row>
    <row r="316" spans="6:6" x14ac:dyDescent="0.25">
      <c r="F316" s="2"/>
    </row>
    <row r="317" spans="6:6" x14ac:dyDescent="0.25">
      <c r="F317" s="2"/>
    </row>
    <row r="318" spans="6:6" x14ac:dyDescent="0.25">
      <c r="F318" s="2"/>
    </row>
    <row r="319" spans="6:6" x14ac:dyDescent="0.25">
      <c r="F319" s="2"/>
    </row>
    <row r="320" spans="6:6" x14ac:dyDescent="0.25">
      <c r="F320" s="2"/>
    </row>
    <row r="321" spans="6:6" x14ac:dyDescent="0.25">
      <c r="F321" s="2"/>
    </row>
    <row r="322" spans="6:6" x14ac:dyDescent="0.25">
      <c r="F322" s="2"/>
    </row>
    <row r="323" spans="6:6" x14ac:dyDescent="0.25">
      <c r="F323" s="2"/>
    </row>
    <row r="324" spans="6:6" x14ac:dyDescent="0.25">
      <c r="F324" s="2"/>
    </row>
    <row r="325" spans="6:6" x14ac:dyDescent="0.25">
      <c r="F325" s="2"/>
    </row>
    <row r="326" spans="6:6" x14ac:dyDescent="0.25">
      <c r="F326" s="2"/>
    </row>
    <row r="327" spans="6:6" x14ac:dyDescent="0.25">
      <c r="F327" s="2"/>
    </row>
    <row r="328" spans="6:6" x14ac:dyDescent="0.25">
      <c r="F328" s="2"/>
    </row>
    <row r="329" spans="6:6" x14ac:dyDescent="0.25">
      <c r="F329" s="2"/>
    </row>
    <row r="330" spans="6:6" x14ac:dyDescent="0.25">
      <c r="F330" s="2"/>
    </row>
    <row r="331" spans="6:6" x14ac:dyDescent="0.25">
      <c r="F331" s="2"/>
    </row>
    <row r="332" spans="6:6" x14ac:dyDescent="0.25">
      <c r="F332" s="2"/>
    </row>
    <row r="333" spans="6:6" x14ac:dyDescent="0.25">
      <c r="F333" s="2"/>
    </row>
    <row r="334" spans="6:6" x14ac:dyDescent="0.25">
      <c r="F334" s="2"/>
    </row>
    <row r="335" spans="6:6" x14ac:dyDescent="0.25">
      <c r="F335" s="2"/>
    </row>
    <row r="336" spans="6:6" x14ac:dyDescent="0.25">
      <c r="F336" s="2"/>
    </row>
    <row r="337" spans="6:6" x14ac:dyDescent="0.25">
      <c r="F337" s="2"/>
    </row>
    <row r="338" spans="6:6" x14ac:dyDescent="0.25">
      <c r="F338" s="2"/>
    </row>
    <row r="339" spans="6:6" x14ac:dyDescent="0.25">
      <c r="F339" s="2"/>
    </row>
    <row r="340" spans="6:6" x14ac:dyDescent="0.25">
      <c r="F340" s="2"/>
    </row>
    <row r="341" spans="6:6" x14ac:dyDescent="0.25">
      <c r="F341" s="2"/>
    </row>
    <row r="342" spans="6:6" x14ac:dyDescent="0.25">
      <c r="F342" s="2"/>
    </row>
    <row r="343" spans="6:6" x14ac:dyDescent="0.25">
      <c r="F343" s="2"/>
    </row>
    <row r="344" spans="6:6" x14ac:dyDescent="0.25">
      <c r="F344" s="2"/>
    </row>
    <row r="345" spans="6:6" x14ac:dyDescent="0.25">
      <c r="F345" s="2"/>
    </row>
    <row r="346" spans="6:6" x14ac:dyDescent="0.25">
      <c r="F346" s="2"/>
    </row>
    <row r="347" spans="6:6" x14ac:dyDescent="0.25">
      <c r="F347" s="2"/>
    </row>
    <row r="348" spans="6:6" x14ac:dyDescent="0.25">
      <c r="F348" s="2"/>
    </row>
    <row r="349" spans="6:6" x14ac:dyDescent="0.25">
      <c r="F349" s="2"/>
    </row>
    <row r="350" spans="6:6" x14ac:dyDescent="0.25">
      <c r="F350" s="2"/>
    </row>
    <row r="351" spans="6:6" x14ac:dyDescent="0.25">
      <c r="F351" s="2"/>
    </row>
    <row r="352" spans="6:6" x14ac:dyDescent="0.25">
      <c r="F352" s="2"/>
    </row>
    <row r="353" spans="6:6" x14ac:dyDescent="0.25">
      <c r="F353" s="2"/>
    </row>
    <row r="354" spans="6:6" x14ac:dyDescent="0.25">
      <c r="F354" s="2"/>
    </row>
    <row r="355" spans="6:6" x14ac:dyDescent="0.25">
      <c r="F355" s="2"/>
    </row>
    <row r="356" spans="6:6" x14ac:dyDescent="0.25">
      <c r="F356" s="2"/>
    </row>
    <row r="357" spans="6:6" x14ac:dyDescent="0.25">
      <c r="F357" s="2"/>
    </row>
    <row r="358" spans="6:6" x14ac:dyDescent="0.25">
      <c r="F358" s="2"/>
    </row>
    <row r="359" spans="6:6" x14ac:dyDescent="0.25">
      <c r="F359" s="2"/>
    </row>
    <row r="360" spans="6:6" x14ac:dyDescent="0.25">
      <c r="F360" s="2"/>
    </row>
    <row r="361" spans="6:6" x14ac:dyDescent="0.25">
      <c r="F361" s="2"/>
    </row>
    <row r="362" spans="6:6" x14ac:dyDescent="0.25">
      <c r="F362" s="2"/>
    </row>
    <row r="363" spans="6:6" x14ac:dyDescent="0.25">
      <c r="F363" s="2"/>
    </row>
    <row r="364" spans="6:6" x14ac:dyDescent="0.25">
      <c r="F364" s="2"/>
    </row>
    <row r="365" spans="6:6" x14ac:dyDescent="0.25">
      <c r="F365" s="2"/>
    </row>
    <row r="366" spans="6:6" x14ac:dyDescent="0.25">
      <c r="F366" s="2"/>
    </row>
    <row r="367" spans="6:6" x14ac:dyDescent="0.25">
      <c r="F367" s="2"/>
    </row>
    <row r="368" spans="6:6" x14ac:dyDescent="0.25">
      <c r="F368" s="2"/>
    </row>
    <row r="369" spans="6:6" x14ac:dyDescent="0.25">
      <c r="F369" s="2"/>
    </row>
    <row r="370" spans="6:6" x14ac:dyDescent="0.25">
      <c r="F370" s="2"/>
    </row>
    <row r="371" spans="6:6" x14ac:dyDescent="0.25">
      <c r="F371" s="2"/>
    </row>
    <row r="372" spans="6:6" x14ac:dyDescent="0.25">
      <c r="F372" s="2"/>
    </row>
    <row r="373" spans="6:6" x14ac:dyDescent="0.25">
      <c r="F373" s="2"/>
    </row>
    <row r="374" spans="6:6" x14ac:dyDescent="0.25">
      <c r="F374" s="2"/>
    </row>
    <row r="375" spans="6:6" x14ac:dyDescent="0.25">
      <c r="F375" s="2"/>
    </row>
    <row r="376" spans="6:6" x14ac:dyDescent="0.25">
      <c r="F376" s="2"/>
    </row>
    <row r="377" spans="6:6" x14ac:dyDescent="0.25">
      <c r="F377" s="2"/>
    </row>
    <row r="378" spans="6:6" x14ac:dyDescent="0.25">
      <c r="F378" s="2"/>
    </row>
    <row r="379" spans="6:6" x14ac:dyDescent="0.25">
      <c r="F379" s="2"/>
    </row>
    <row r="380" spans="6:6" x14ac:dyDescent="0.25">
      <c r="F380" s="2"/>
    </row>
    <row r="381" spans="6:6" x14ac:dyDescent="0.25">
      <c r="F381" s="2"/>
    </row>
    <row r="382" spans="6:6" x14ac:dyDescent="0.25">
      <c r="F382" s="2"/>
    </row>
    <row r="383" spans="6:6" x14ac:dyDescent="0.25">
      <c r="F383" s="2"/>
    </row>
    <row r="384" spans="6:6" x14ac:dyDescent="0.25">
      <c r="F384" s="2"/>
    </row>
    <row r="385" spans="6:6" x14ac:dyDescent="0.25">
      <c r="F385" s="2"/>
    </row>
    <row r="386" spans="6:6" x14ac:dyDescent="0.25">
      <c r="F386" s="2"/>
    </row>
    <row r="387" spans="6:6" x14ac:dyDescent="0.25">
      <c r="F387" s="2"/>
    </row>
    <row r="388" spans="6:6" x14ac:dyDescent="0.25">
      <c r="F388" s="2"/>
    </row>
    <row r="389" spans="6:6" x14ac:dyDescent="0.25">
      <c r="F389" s="2"/>
    </row>
    <row r="390" spans="6:6" x14ac:dyDescent="0.25">
      <c r="F390" s="2"/>
    </row>
    <row r="391" spans="6:6" x14ac:dyDescent="0.25">
      <c r="F391" s="2"/>
    </row>
    <row r="392" spans="6:6" x14ac:dyDescent="0.25">
      <c r="F392" s="2"/>
    </row>
    <row r="393" spans="6:6" x14ac:dyDescent="0.25">
      <c r="F393" s="2"/>
    </row>
    <row r="394" spans="6:6" x14ac:dyDescent="0.25">
      <c r="F394" s="2"/>
    </row>
    <row r="395" spans="6:6" x14ac:dyDescent="0.25">
      <c r="F395" s="2"/>
    </row>
    <row r="396" spans="6:6" x14ac:dyDescent="0.25">
      <c r="F396" s="2"/>
    </row>
    <row r="397" spans="6:6" x14ac:dyDescent="0.25">
      <c r="F397" s="2"/>
    </row>
  </sheetData>
  <phoneticPr fontId="8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47"/>
  <sheetViews>
    <sheetView workbookViewId="0">
      <selection activeCell="W2" sqref="W2"/>
    </sheetView>
  </sheetViews>
  <sheetFormatPr defaultRowHeight="13.2" x14ac:dyDescent="0.25"/>
  <cols>
    <col min="10" max="10" width="11.44140625" bestFit="1" customWidth="1"/>
  </cols>
  <sheetData>
    <row r="1" spans="1:24" ht="15.6" x14ac:dyDescent="0.35">
      <c r="A1" s="9" t="s">
        <v>29</v>
      </c>
      <c r="B1" s="14" t="s">
        <v>33</v>
      </c>
      <c r="C1" s="14" t="s">
        <v>16</v>
      </c>
      <c r="D1" s="15" t="s">
        <v>23</v>
      </c>
      <c r="E1" s="6" t="s">
        <v>1</v>
      </c>
      <c r="F1" s="14" t="s">
        <v>28</v>
      </c>
      <c r="G1" s="14" t="s">
        <v>14</v>
      </c>
      <c r="H1" s="14" t="s">
        <v>30</v>
      </c>
      <c r="I1" s="6" t="s">
        <v>31</v>
      </c>
      <c r="J1" s="14" t="s">
        <v>34</v>
      </c>
      <c r="K1" s="6" t="s">
        <v>32</v>
      </c>
      <c r="L1" s="14" t="s">
        <v>35</v>
      </c>
      <c r="M1" s="12" t="s">
        <v>36</v>
      </c>
      <c r="Q1" s="6" t="s">
        <v>32</v>
      </c>
      <c r="R1" s="14" t="s">
        <v>56</v>
      </c>
      <c r="S1" s="14" t="s">
        <v>57</v>
      </c>
      <c r="T1" s="14" t="s">
        <v>58</v>
      </c>
      <c r="U1" s="14" t="s">
        <v>59</v>
      </c>
      <c r="W1" s="15" t="s">
        <v>70</v>
      </c>
    </row>
    <row r="2" spans="1:24" x14ac:dyDescent="0.25">
      <c r="A2">
        <v>2</v>
      </c>
      <c r="B2" s="17">
        <v>2</v>
      </c>
      <c r="C2" s="1">
        <v>2.25</v>
      </c>
      <c r="D2" s="1">
        <v>0.1</v>
      </c>
      <c r="E2" s="1">
        <v>1.7</v>
      </c>
      <c r="F2" s="2">
        <v>1</v>
      </c>
      <c r="G2" s="18">
        <v>1.6400000000000001E-2</v>
      </c>
      <c r="H2" s="1">
        <v>3</v>
      </c>
      <c r="I2" s="2">
        <v>3.01</v>
      </c>
      <c r="J2" s="2">
        <v>1.55</v>
      </c>
      <c r="K2" s="2">
        <v>3.32</v>
      </c>
      <c r="L2" s="2">
        <v>1.27</v>
      </c>
      <c r="M2" s="13" t="s">
        <v>39</v>
      </c>
      <c r="Q2" s="2">
        <v>3.32</v>
      </c>
      <c r="R2" s="2">
        <v>1.27</v>
      </c>
      <c r="W2" s="54">
        <f>J2/(H2/1000^0.5)^0.2</f>
        <v>2.4826039796011505</v>
      </c>
      <c r="X2" s="54">
        <f>L2/(H2/3000^0.5)^0.2</f>
        <v>2.2703436313862455</v>
      </c>
    </row>
    <row r="3" spans="1:24" x14ac:dyDescent="0.25">
      <c r="A3">
        <v>6</v>
      </c>
      <c r="B3" s="17">
        <v>2</v>
      </c>
      <c r="C3" s="1">
        <v>2.25</v>
      </c>
      <c r="D3" s="1">
        <v>0.1</v>
      </c>
      <c r="E3" s="19">
        <v>1.7</v>
      </c>
      <c r="F3" s="2">
        <v>1</v>
      </c>
      <c r="G3" s="18">
        <v>2.46E-2</v>
      </c>
      <c r="H3" s="1">
        <v>3</v>
      </c>
      <c r="I3" s="2">
        <v>2.4</v>
      </c>
      <c r="J3" s="2">
        <v>1.62</v>
      </c>
      <c r="K3" s="2">
        <v>2.54</v>
      </c>
      <c r="L3" s="2">
        <v>1.45</v>
      </c>
      <c r="M3" s="13" t="s">
        <v>39</v>
      </c>
      <c r="Q3" s="2">
        <v>2.54</v>
      </c>
      <c r="R3" s="2">
        <v>1.45</v>
      </c>
      <c r="W3" s="54">
        <f t="shared" ref="W3:W10" si="0">J3/(H3/1000^0.5)^0.2</f>
        <v>2.5947215786799123</v>
      </c>
      <c r="X3" s="54">
        <f t="shared" ref="X3:X10" si="1">L3/(H3/3000^0.5)^0.2</f>
        <v>2.5921246185118552</v>
      </c>
    </row>
    <row r="4" spans="1:24" x14ac:dyDescent="0.25">
      <c r="A4">
        <v>10</v>
      </c>
      <c r="B4" s="17">
        <v>2</v>
      </c>
      <c r="C4" s="1">
        <v>2.25</v>
      </c>
      <c r="D4" s="1">
        <v>0.1</v>
      </c>
      <c r="E4" s="19">
        <v>1.7</v>
      </c>
      <c r="F4" s="2">
        <v>1</v>
      </c>
      <c r="G4" s="18">
        <v>3.2800000000000003E-2</v>
      </c>
      <c r="H4" s="1">
        <v>3</v>
      </c>
      <c r="I4" s="2">
        <v>2.0099999999999998</v>
      </c>
      <c r="J4" s="2">
        <v>1.73</v>
      </c>
      <c r="K4" s="2">
        <v>2.17</v>
      </c>
      <c r="L4" s="2">
        <v>1.49</v>
      </c>
      <c r="M4" s="13" t="s">
        <v>39</v>
      </c>
      <c r="Q4" s="2">
        <v>2.17</v>
      </c>
      <c r="R4" s="2">
        <v>1.49</v>
      </c>
      <c r="W4" s="54">
        <f t="shared" si="0"/>
        <v>2.7709063772322517</v>
      </c>
      <c r="X4" s="54">
        <f t="shared" si="1"/>
        <v>2.6636315045397687</v>
      </c>
    </row>
    <row r="5" spans="1:24" x14ac:dyDescent="0.25">
      <c r="A5">
        <v>12</v>
      </c>
      <c r="B5" s="17">
        <v>2</v>
      </c>
      <c r="C5" s="1">
        <v>2.25</v>
      </c>
      <c r="D5" s="1">
        <v>0.1</v>
      </c>
      <c r="E5" s="19">
        <v>1.7</v>
      </c>
      <c r="F5" s="2">
        <v>1.1599999999999999</v>
      </c>
      <c r="G5" s="18">
        <v>1.6400000000000001E-2</v>
      </c>
      <c r="H5" s="1">
        <v>3</v>
      </c>
      <c r="I5" s="2">
        <v>3.63</v>
      </c>
      <c r="J5" s="2">
        <v>1.43</v>
      </c>
      <c r="K5" s="2">
        <v>3.92</v>
      </c>
      <c r="L5" s="2">
        <v>1.23</v>
      </c>
      <c r="M5" s="13" t="s">
        <v>39</v>
      </c>
      <c r="Q5" s="2">
        <v>3.92</v>
      </c>
      <c r="R5" s="2">
        <v>1.23</v>
      </c>
      <c r="W5" s="54">
        <f t="shared" si="0"/>
        <v>2.2904023811804159</v>
      </c>
      <c r="X5" s="54">
        <f t="shared" si="1"/>
        <v>2.1988367453583324</v>
      </c>
    </row>
    <row r="6" spans="1:24" x14ac:dyDescent="0.25">
      <c r="A6">
        <v>16</v>
      </c>
      <c r="B6" s="17">
        <v>2</v>
      </c>
      <c r="C6" s="1">
        <v>2.25</v>
      </c>
      <c r="D6" s="1">
        <v>0.1</v>
      </c>
      <c r="E6" s="19">
        <v>1.7</v>
      </c>
      <c r="F6" s="2">
        <v>1.1599999999999999</v>
      </c>
      <c r="G6" s="18">
        <v>2.46E-2</v>
      </c>
      <c r="H6" s="1">
        <v>3</v>
      </c>
      <c r="I6" s="2">
        <v>2.85</v>
      </c>
      <c r="J6" s="2">
        <v>1.55</v>
      </c>
      <c r="K6" s="2">
        <v>3.31</v>
      </c>
      <c r="L6" s="2">
        <v>1.1499999999999999</v>
      </c>
      <c r="M6" s="13" t="s">
        <v>39</v>
      </c>
      <c r="Q6" s="2">
        <v>3.31</v>
      </c>
      <c r="R6" s="2">
        <v>1.1499999999999999</v>
      </c>
      <c r="W6" s="54">
        <f t="shared" si="0"/>
        <v>2.4826039796011505</v>
      </c>
      <c r="X6" s="54">
        <f t="shared" si="1"/>
        <v>2.0558229733025057</v>
      </c>
    </row>
    <row r="7" spans="1:24" x14ac:dyDescent="0.25">
      <c r="A7">
        <v>20</v>
      </c>
      <c r="B7" s="17">
        <v>2</v>
      </c>
      <c r="C7" s="1">
        <v>2.25</v>
      </c>
      <c r="D7" s="1">
        <v>0.1</v>
      </c>
      <c r="E7" s="19">
        <v>1.7</v>
      </c>
      <c r="F7" s="2">
        <v>1.1599999999999999</v>
      </c>
      <c r="G7" s="18">
        <v>3.2800000000000003E-2</v>
      </c>
      <c r="H7" s="1">
        <v>3</v>
      </c>
      <c r="I7" s="2">
        <v>2.38</v>
      </c>
      <c r="J7" s="2">
        <v>1.67</v>
      </c>
      <c r="K7" s="2">
        <v>2.4900000000000002</v>
      </c>
      <c r="L7" s="2">
        <v>1.52</v>
      </c>
      <c r="M7" s="13" t="s">
        <v>39</v>
      </c>
      <c r="Q7" s="2">
        <v>2.4900000000000002</v>
      </c>
      <c r="R7" s="2">
        <v>1.52</v>
      </c>
      <c r="W7" s="54">
        <f t="shared" si="0"/>
        <v>2.6748055780218842</v>
      </c>
      <c r="X7" s="54">
        <f t="shared" si="1"/>
        <v>2.7172616690607034</v>
      </c>
    </row>
    <row r="8" spans="1:24" x14ac:dyDescent="0.25">
      <c r="A8">
        <v>22</v>
      </c>
      <c r="B8" s="17">
        <v>2</v>
      </c>
      <c r="C8" s="1">
        <v>2.25</v>
      </c>
      <c r="D8" s="1">
        <v>0.1</v>
      </c>
      <c r="E8" s="19">
        <v>1.7</v>
      </c>
      <c r="F8" s="2">
        <v>1.31</v>
      </c>
      <c r="G8" s="18">
        <v>1.6400000000000001E-2</v>
      </c>
      <c r="H8" s="1">
        <v>3</v>
      </c>
      <c r="I8" s="2">
        <v>4.09</v>
      </c>
      <c r="J8" s="2">
        <v>1.44</v>
      </c>
      <c r="K8" s="2">
        <v>4.22</v>
      </c>
      <c r="L8" s="2">
        <v>1.35</v>
      </c>
      <c r="M8" s="13" t="s">
        <v>39</v>
      </c>
      <c r="Q8" s="2">
        <v>4.22</v>
      </c>
      <c r="R8" s="2">
        <v>1.35</v>
      </c>
      <c r="W8" s="54">
        <f t="shared" si="0"/>
        <v>2.3064191810488106</v>
      </c>
      <c r="X8" s="54">
        <f t="shared" si="1"/>
        <v>2.4133574034420722</v>
      </c>
    </row>
    <row r="9" spans="1:24" x14ac:dyDescent="0.25">
      <c r="A9">
        <v>26</v>
      </c>
      <c r="B9" s="17">
        <v>2</v>
      </c>
      <c r="C9" s="1">
        <v>2.25</v>
      </c>
      <c r="D9" s="1">
        <v>0.1</v>
      </c>
      <c r="E9" s="19">
        <v>1.7</v>
      </c>
      <c r="F9" s="2">
        <v>1.31</v>
      </c>
      <c r="G9" s="18">
        <v>2.46E-2</v>
      </c>
      <c r="H9" s="1">
        <v>3</v>
      </c>
      <c r="I9" s="2">
        <v>3.34</v>
      </c>
      <c r="J9" s="2">
        <v>1.44</v>
      </c>
      <c r="K9" s="2">
        <v>3.47</v>
      </c>
      <c r="L9" s="2">
        <v>1.33</v>
      </c>
      <c r="M9" s="13" t="s">
        <v>39</v>
      </c>
      <c r="Q9" s="2">
        <v>3.47</v>
      </c>
      <c r="R9" s="2">
        <v>1.33</v>
      </c>
      <c r="W9" s="54">
        <f t="shared" si="0"/>
        <v>2.3064191810488106</v>
      </c>
      <c r="X9" s="54">
        <f t="shared" si="1"/>
        <v>2.3776039604281158</v>
      </c>
    </row>
    <row r="10" spans="1:24" x14ac:dyDescent="0.25">
      <c r="A10">
        <v>30</v>
      </c>
      <c r="B10" s="17">
        <v>2</v>
      </c>
      <c r="C10" s="1">
        <v>2.25</v>
      </c>
      <c r="D10" s="1">
        <v>0.1</v>
      </c>
      <c r="E10" s="19">
        <v>1.7</v>
      </c>
      <c r="F10" s="2">
        <v>1.31</v>
      </c>
      <c r="G10" s="18">
        <v>3.2800000000000003E-2</v>
      </c>
      <c r="H10" s="1">
        <v>3</v>
      </c>
      <c r="I10" s="2">
        <v>2.74</v>
      </c>
      <c r="J10" s="2">
        <v>1.6</v>
      </c>
      <c r="K10" s="2">
        <v>2.88</v>
      </c>
      <c r="L10" s="2">
        <v>1.45</v>
      </c>
      <c r="M10" s="13" t="s">
        <v>39</v>
      </c>
      <c r="Q10" s="2">
        <v>2.88</v>
      </c>
      <c r="R10" s="2">
        <v>1.45</v>
      </c>
      <c r="W10" s="54">
        <f t="shared" si="0"/>
        <v>2.5626879789431229</v>
      </c>
      <c r="X10" s="54">
        <f t="shared" si="1"/>
        <v>2.5921246185118552</v>
      </c>
    </row>
    <row r="11" spans="1:24" x14ac:dyDescent="0.25">
      <c r="A11">
        <v>34</v>
      </c>
      <c r="B11" s="17">
        <v>2</v>
      </c>
      <c r="C11" s="1">
        <v>2.25</v>
      </c>
      <c r="D11" s="1">
        <v>0.1</v>
      </c>
      <c r="E11" s="19">
        <v>1.63</v>
      </c>
      <c r="F11" s="2">
        <v>1.85</v>
      </c>
      <c r="G11" s="18">
        <v>3.5999999999999997E-2</v>
      </c>
      <c r="H11" s="1">
        <v>3</v>
      </c>
      <c r="I11" s="2">
        <v>4.05</v>
      </c>
      <c r="J11" s="2">
        <v>1.39</v>
      </c>
      <c r="K11" s="2">
        <v>4.25</v>
      </c>
      <c r="L11" s="2">
        <v>1.26</v>
      </c>
      <c r="Q11" s="2">
        <v>4.25</v>
      </c>
      <c r="R11" s="2">
        <v>1.26</v>
      </c>
      <c r="W11" s="54"/>
      <c r="X11" s="54"/>
    </row>
    <row r="12" spans="1:24" x14ac:dyDescent="0.25">
      <c r="A12">
        <v>38</v>
      </c>
      <c r="B12" s="17">
        <v>2</v>
      </c>
      <c r="C12" s="1">
        <v>2.25</v>
      </c>
      <c r="D12" s="1">
        <v>0.1</v>
      </c>
      <c r="E12" s="19">
        <v>1.63</v>
      </c>
      <c r="F12" s="2">
        <v>2.19</v>
      </c>
      <c r="G12" s="18">
        <v>3.5999999999999997E-2</v>
      </c>
      <c r="H12" s="1">
        <v>3</v>
      </c>
      <c r="I12" s="2">
        <v>4.9000000000000004</v>
      </c>
      <c r="J12" s="2">
        <v>1.33</v>
      </c>
      <c r="K12" s="2">
        <v>5.03</v>
      </c>
      <c r="L12" s="2">
        <v>1.26</v>
      </c>
      <c r="Q12" s="2">
        <v>5.03</v>
      </c>
      <c r="R12" s="2">
        <v>1.26</v>
      </c>
      <c r="W12" s="54"/>
      <c r="X12" s="54"/>
    </row>
    <row r="13" spans="1:24" x14ac:dyDescent="0.25">
      <c r="A13">
        <v>42</v>
      </c>
      <c r="B13" s="17">
        <v>2</v>
      </c>
      <c r="C13" s="1">
        <v>2.25</v>
      </c>
      <c r="D13" s="1">
        <v>0.1</v>
      </c>
      <c r="E13" s="19">
        <v>1.63</v>
      </c>
      <c r="F13" s="2">
        <v>2.69</v>
      </c>
      <c r="G13" s="18">
        <v>3.5999999999999997E-2</v>
      </c>
      <c r="H13" s="1">
        <v>3</v>
      </c>
      <c r="I13" s="2">
        <v>5.82</v>
      </c>
      <c r="J13" s="2">
        <v>1.42</v>
      </c>
      <c r="K13" s="2">
        <v>5.91</v>
      </c>
      <c r="L13" s="2">
        <v>1.38</v>
      </c>
      <c r="Q13" s="2">
        <v>5.91</v>
      </c>
      <c r="R13" s="2">
        <v>1.38</v>
      </c>
      <c r="W13" s="54"/>
      <c r="X13" s="54"/>
    </row>
    <row r="14" spans="1:24" x14ac:dyDescent="0.25">
      <c r="A14">
        <v>46</v>
      </c>
      <c r="B14" s="17">
        <v>2</v>
      </c>
      <c r="C14" s="1">
        <v>2.25</v>
      </c>
      <c r="D14" s="1">
        <v>0.1</v>
      </c>
      <c r="E14" s="19">
        <v>1.63</v>
      </c>
      <c r="F14" s="2">
        <v>3.11</v>
      </c>
      <c r="G14" s="18">
        <v>3.5999999999999997E-2</v>
      </c>
      <c r="H14" s="1">
        <v>3</v>
      </c>
      <c r="I14" s="2">
        <v>6.78</v>
      </c>
      <c r="J14" s="2">
        <v>1.4</v>
      </c>
      <c r="K14" s="2">
        <v>6.88</v>
      </c>
      <c r="L14" s="2">
        <v>1.36</v>
      </c>
      <c r="Q14" s="2">
        <v>6.88</v>
      </c>
      <c r="R14" s="2">
        <v>1.36</v>
      </c>
      <c r="W14" s="54"/>
      <c r="X14" s="54"/>
    </row>
    <row r="15" spans="1:24" x14ac:dyDescent="0.25">
      <c r="A15">
        <v>50</v>
      </c>
      <c r="B15" s="17">
        <v>3</v>
      </c>
      <c r="C15" s="1">
        <v>2.25</v>
      </c>
      <c r="D15" s="1">
        <v>0.1</v>
      </c>
      <c r="E15" s="19">
        <v>1.7</v>
      </c>
      <c r="F15" s="2">
        <v>0.99</v>
      </c>
      <c r="G15" s="18">
        <v>1.6400000000000001E-2</v>
      </c>
      <c r="H15" s="1">
        <v>3</v>
      </c>
      <c r="I15" s="2">
        <v>1.78</v>
      </c>
      <c r="J15" s="2">
        <v>1.92</v>
      </c>
      <c r="K15" s="2">
        <v>2.0299999999999998</v>
      </c>
      <c r="L15" s="2">
        <v>1.48</v>
      </c>
      <c r="M15" s="13" t="s">
        <v>39</v>
      </c>
      <c r="Q15" s="2">
        <v>2.0299999999999998</v>
      </c>
      <c r="S15" s="2">
        <v>1.48</v>
      </c>
      <c r="W15" s="54">
        <f t="shared" ref="W15:W20" si="2">J15/(H15/1000^0.5)^0.2</f>
        <v>3.0752255747317472</v>
      </c>
      <c r="X15" s="54">
        <f t="shared" ref="X15:X21" si="3">L15/(H15/3000^0.5)^0.2</f>
        <v>2.6457547830327903</v>
      </c>
    </row>
    <row r="16" spans="1:24" x14ac:dyDescent="0.25">
      <c r="A16">
        <v>55</v>
      </c>
      <c r="B16" s="17">
        <v>3</v>
      </c>
      <c r="C16" s="1">
        <v>2.25</v>
      </c>
      <c r="D16" s="1">
        <v>0.1</v>
      </c>
      <c r="E16" s="19">
        <v>1.7</v>
      </c>
      <c r="F16" s="2">
        <v>0.99</v>
      </c>
      <c r="G16" s="18">
        <v>2.46E-2</v>
      </c>
      <c r="H16" s="1">
        <v>3</v>
      </c>
      <c r="I16" s="2">
        <v>1.42</v>
      </c>
      <c r="J16" s="2">
        <v>2.02</v>
      </c>
      <c r="K16" s="2">
        <v>1.52</v>
      </c>
      <c r="L16" s="2">
        <v>1.77</v>
      </c>
      <c r="M16" s="13" t="s">
        <v>39</v>
      </c>
      <c r="Q16" s="2">
        <v>1.52</v>
      </c>
      <c r="S16" s="2">
        <v>1.77</v>
      </c>
      <c r="W16" s="54">
        <f t="shared" si="2"/>
        <v>3.2353935734156929</v>
      </c>
      <c r="X16" s="54">
        <f t="shared" si="3"/>
        <v>3.1641797067351614</v>
      </c>
    </row>
    <row r="17" spans="1:24" x14ac:dyDescent="0.25">
      <c r="A17">
        <v>59</v>
      </c>
      <c r="B17" s="17">
        <v>3</v>
      </c>
      <c r="C17" s="1">
        <v>2.25</v>
      </c>
      <c r="D17" s="1">
        <v>0.1</v>
      </c>
      <c r="E17" s="19">
        <v>1.7</v>
      </c>
      <c r="F17" s="2">
        <v>1.1499999999999999</v>
      </c>
      <c r="G17" s="18">
        <v>1.6400000000000001E-2</v>
      </c>
      <c r="H17" s="1">
        <v>3</v>
      </c>
      <c r="I17" s="2">
        <v>2.16</v>
      </c>
      <c r="J17" s="2">
        <v>1.77</v>
      </c>
      <c r="K17" s="2">
        <v>2.29</v>
      </c>
      <c r="L17" s="2">
        <v>1.57</v>
      </c>
      <c r="M17" s="13" t="s">
        <v>39</v>
      </c>
      <c r="Q17" s="2">
        <v>2.29</v>
      </c>
      <c r="S17" s="2">
        <v>1.57</v>
      </c>
      <c r="W17" s="54">
        <f t="shared" si="2"/>
        <v>2.8349735767058299</v>
      </c>
      <c r="X17" s="54">
        <f t="shared" si="3"/>
        <v>2.8066452765955949</v>
      </c>
    </row>
    <row r="18" spans="1:24" x14ac:dyDescent="0.25">
      <c r="A18">
        <v>63</v>
      </c>
      <c r="B18" s="17">
        <v>3</v>
      </c>
      <c r="C18" s="1">
        <v>2.25</v>
      </c>
      <c r="D18" s="1">
        <v>0.1</v>
      </c>
      <c r="E18" s="19">
        <v>1.7</v>
      </c>
      <c r="F18" s="2">
        <v>1.1499999999999999</v>
      </c>
      <c r="G18" s="18">
        <v>2.46E-2</v>
      </c>
      <c r="H18" s="1">
        <v>3</v>
      </c>
      <c r="I18" s="2">
        <v>1.66</v>
      </c>
      <c r="J18" s="2">
        <v>2</v>
      </c>
      <c r="K18" s="2">
        <v>1.82</v>
      </c>
      <c r="L18" s="2">
        <v>1.66</v>
      </c>
      <c r="M18" s="13" t="s">
        <v>39</v>
      </c>
      <c r="Q18" s="2">
        <v>1.82</v>
      </c>
      <c r="S18" s="2">
        <v>1.66</v>
      </c>
      <c r="W18" s="54">
        <f t="shared" si="2"/>
        <v>3.2033599736789036</v>
      </c>
      <c r="X18" s="54">
        <f t="shared" si="3"/>
        <v>2.9675357701583995</v>
      </c>
    </row>
    <row r="19" spans="1:24" x14ac:dyDescent="0.25">
      <c r="A19">
        <v>68</v>
      </c>
      <c r="B19" s="17">
        <v>3</v>
      </c>
      <c r="C19" s="1">
        <v>2.25</v>
      </c>
      <c r="D19" s="1">
        <v>0.1</v>
      </c>
      <c r="E19" s="19">
        <v>1.7</v>
      </c>
      <c r="F19" s="2">
        <v>1.3</v>
      </c>
      <c r="G19" s="18">
        <v>1.6400000000000001E-2</v>
      </c>
      <c r="H19" s="1">
        <v>3</v>
      </c>
      <c r="I19" s="2">
        <v>2.56</v>
      </c>
      <c r="J19" s="2">
        <v>1.6</v>
      </c>
      <c r="K19" s="2">
        <v>2.82</v>
      </c>
      <c r="L19" s="2">
        <v>1.32</v>
      </c>
      <c r="M19" s="13" t="s">
        <v>39</v>
      </c>
      <c r="Q19" s="2">
        <v>2.82</v>
      </c>
      <c r="S19" s="2">
        <v>1.32</v>
      </c>
      <c r="W19" s="54">
        <f t="shared" si="2"/>
        <v>2.5626879789431229</v>
      </c>
      <c r="X19" s="54">
        <f t="shared" si="3"/>
        <v>2.3597272389211374</v>
      </c>
    </row>
    <row r="20" spans="1:24" x14ac:dyDescent="0.25">
      <c r="A20">
        <v>73</v>
      </c>
      <c r="B20" s="17">
        <v>3</v>
      </c>
      <c r="C20" s="1">
        <v>2.25</v>
      </c>
      <c r="D20" s="1">
        <v>0.1</v>
      </c>
      <c r="E20" s="19">
        <v>1.7</v>
      </c>
      <c r="F20" s="2">
        <v>1.3</v>
      </c>
      <c r="G20" s="18">
        <v>2.46E-2</v>
      </c>
      <c r="H20" s="1">
        <v>3</v>
      </c>
      <c r="I20" s="2">
        <v>2.02</v>
      </c>
      <c r="J20" s="2">
        <v>1.72</v>
      </c>
      <c r="K20" s="2">
        <v>2.12</v>
      </c>
      <c r="L20" s="2">
        <v>1.56</v>
      </c>
      <c r="M20" s="13" t="s">
        <v>39</v>
      </c>
      <c r="Q20" s="2">
        <v>2.12</v>
      </c>
      <c r="S20" s="2">
        <v>1.56</v>
      </c>
      <c r="W20" s="54">
        <f t="shared" si="2"/>
        <v>2.7548895773638571</v>
      </c>
      <c r="X20" s="54">
        <f t="shared" si="3"/>
        <v>2.788768555088617</v>
      </c>
    </row>
    <row r="21" spans="1:24" x14ac:dyDescent="0.25">
      <c r="A21">
        <v>78</v>
      </c>
      <c r="B21" s="17">
        <v>3</v>
      </c>
      <c r="C21" s="1">
        <v>2.25</v>
      </c>
      <c r="D21" s="1">
        <v>0.1</v>
      </c>
      <c r="E21" s="19">
        <v>1.7</v>
      </c>
      <c r="F21" s="2">
        <v>1.3</v>
      </c>
      <c r="G21" s="18">
        <v>3.2800000000000003E-2</v>
      </c>
      <c r="H21" s="1">
        <v>3</v>
      </c>
      <c r="I21" s="2"/>
      <c r="J21" s="2"/>
      <c r="K21" s="2">
        <v>1.75</v>
      </c>
      <c r="L21" s="2">
        <v>1.71</v>
      </c>
      <c r="M21" s="13" t="s">
        <v>39</v>
      </c>
      <c r="Q21" s="2">
        <v>1.75</v>
      </c>
      <c r="S21" s="2">
        <v>1.71</v>
      </c>
      <c r="W21" s="54"/>
      <c r="X21" s="54">
        <f t="shared" si="3"/>
        <v>3.0569193776932915</v>
      </c>
    </row>
    <row r="22" spans="1:24" x14ac:dyDescent="0.25">
      <c r="A22">
        <v>80</v>
      </c>
      <c r="B22" s="17">
        <v>3</v>
      </c>
      <c r="C22" s="1">
        <v>2.25</v>
      </c>
      <c r="D22" s="1">
        <v>0.1</v>
      </c>
      <c r="E22" s="19">
        <v>1.63</v>
      </c>
      <c r="F22" s="2">
        <v>1.84</v>
      </c>
      <c r="G22" s="18">
        <v>3.5999999999999997E-2</v>
      </c>
      <c r="H22" s="1">
        <v>3</v>
      </c>
      <c r="I22" s="2">
        <v>2.46</v>
      </c>
      <c r="J22" s="2">
        <v>1.65</v>
      </c>
      <c r="K22" s="2">
        <v>2.59</v>
      </c>
      <c r="L22" s="2">
        <v>1.49</v>
      </c>
      <c r="Q22" s="2">
        <v>2.59</v>
      </c>
      <c r="S22" s="2">
        <v>1.49</v>
      </c>
      <c r="W22" s="54"/>
      <c r="X22" s="54"/>
    </row>
    <row r="23" spans="1:24" x14ac:dyDescent="0.25">
      <c r="A23">
        <v>85</v>
      </c>
      <c r="B23" s="17">
        <v>3</v>
      </c>
      <c r="C23" s="1">
        <v>2.25</v>
      </c>
      <c r="D23" s="1">
        <v>0.1</v>
      </c>
      <c r="E23" s="19">
        <v>1.63</v>
      </c>
      <c r="F23" s="2">
        <v>2.19</v>
      </c>
      <c r="G23" s="18">
        <v>3.5999999999999997E-2</v>
      </c>
      <c r="H23" s="1">
        <v>3</v>
      </c>
      <c r="I23" s="2">
        <v>2.91</v>
      </c>
      <c r="J23" s="2">
        <v>1.68</v>
      </c>
      <c r="K23" s="2">
        <v>3.18</v>
      </c>
      <c r="L23" s="2">
        <v>1.4</v>
      </c>
      <c r="Q23" s="2">
        <v>3.18</v>
      </c>
      <c r="S23" s="2">
        <v>1.4</v>
      </c>
      <c r="W23" s="54"/>
      <c r="X23" s="54"/>
    </row>
    <row r="24" spans="1:24" x14ac:dyDescent="0.25">
      <c r="A24">
        <v>90</v>
      </c>
      <c r="B24" s="17">
        <v>3</v>
      </c>
      <c r="C24" s="1">
        <v>2.25</v>
      </c>
      <c r="D24" s="1">
        <v>0.1</v>
      </c>
      <c r="E24" s="19">
        <v>1.63</v>
      </c>
      <c r="F24" s="2">
        <v>2.66</v>
      </c>
      <c r="G24" s="18">
        <v>3.5999999999999997E-2</v>
      </c>
      <c r="H24" s="1">
        <v>3</v>
      </c>
      <c r="I24" s="2">
        <v>3.56</v>
      </c>
      <c r="J24" s="2">
        <v>1.65</v>
      </c>
      <c r="K24" s="2">
        <v>3.69</v>
      </c>
      <c r="L24" s="2">
        <v>1.54</v>
      </c>
      <c r="Q24" s="2">
        <v>3.69</v>
      </c>
      <c r="S24" s="2">
        <v>1.54</v>
      </c>
      <c r="W24" s="54"/>
      <c r="X24" s="54"/>
    </row>
    <row r="25" spans="1:24" x14ac:dyDescent="0.25">
      <c r="A25">
        <v>95</v>
      </c>
      <c r="B25" s="17">
        <v>3</v>
      </c>
      <c r="C25" s="1">
        <v>2.25</v>
      </c>
      <c r="D25" s="1">
        <v>0.1</v>
      </c>
      <c r="E25" s="19">
        <v>1.63</v>
      </c>
      <c r="F25" s="2">
        <v>3.13</v>
      </c>
      <c r="G25" s="18">
        <v>3.5999999999999997E-2</v>
      </c>
      <c r="H25" s="1">
        <v>3</v>
      </c>
      <c r="I25" s="2">
        <v>4.2300000000000004</v>
      </c>
      <c r="J25" s="2">
        <v>1.62</v>
      </c>
      <c r="K25" s="2">
        <v>4.38</v>
      </c>
      <c r="L25" s="2">
        <v>1.51</v>
      </c>
      <c r="Q25" s="2">
        <v>4.38</v>
      </c>
      <c r="S25" s="2">
        <v>1.51</v>
      </c>
      <c r="W25" s="54"/>
      <c r="X25" s="54"/>
    </row>
    <row r="26" spans="1:24" x14ac:dyDescent="0.25">
      <c r="A26">
        <v>100</v>
      </c>
      <c r="B26" s="17">
        <v>4</v>
      </c>
      <c r="C26" s="1">
        <v>2.25</v>
      </c>
      <c r="D26" s="1">
        <v>0.1</v>
      </c>
      <c r="E26" s="19">
        <v>1.7</v>
      </c>
      <c r="F26" s="2">
        <v>0.99</v>
      </c>
      <c r="G26" s="18">
        <v>1.6400000000000001E-2</v>
      </c>
      <c r="H26" s="1">
        <v>3</v>
      </c>
      <c r="I26" s="2">
        <v>1.22</v>
      </c>
      <c r="J26" s="2">
        <v>2.3199999999999998</v>
      </c>
      <c r="K26" s="2">
        <v>1.26</v>
      </c>
      <c r="L26" s="2">
        <v>2.16</v>
      </c>
      <c r="M26" s="13" t="s">
        <v>39</v>
      </c>
      <c r="Q26" s="2">
        <v>1.26</v>
      </c>
      <c r="T26" s="2">
        <v>2.16</v>
      </c>
      <c r="W26" s="54">
        <f t="shared" ref="W26:W31" si="4">J26/(H26/1000^0.5)^0.2</f>
        <v>3.7158975694675278</v>
      </c>
      <c r="X26" s="54">
        <f t="shared" ref="X26:X31" si="5">L26/(H26/3000^0.5)^0.2</f>
        <v>3.8613718455073158</v>
      </c>
    </row>
    <row r="27" spans="1:24" x14ac:dyDescent="0.25">
      <c r="A27">
        <v>104</v>
      </c>
      <c r="B27" s="17">
        <v>4</v>
      </c>
      <c r="C27" s="1">
        <v>2.25</v>
      </c>
      <c r="D27" s="1">
        <v>0.1</v>
      </c>
      <c r="E27" s="19">
        <v>1.7</v>
      </c>
      <c r="F27" s="2">
        <v>1.1499999999999999</v>
      </c>
      <c r="G27" s="18">
        <v>1.6400000000000001E-2</v>
      </c>
      <c r="H27" s="1">
        <v>3</v>
      </c>
      <c r="I27" s="2">
        <v>1.45</v>
      </c>
      <c r="J27" s="2">
        <v>2.21</v>
      </c>
      <c r="K27" s="2">
        <v>1.62</v>
      </c>
      <c r="L27" s="2">
        <v>1.76</v>
      </c>
      <c r="M27" s="13" t="s">
        <v>39</v>
      </c>
      <c r="Q27" s="2">
        <v>1.62</v>
      </c>
      <c r="T27" s="2">
        <v>1.76</v>
      </c>
      <c r="W27" s="54">
        <f t="shared" si="4"/>
        <v>3.5397127709151883</v>
      </c>
      <c r="X27" s="54">
        <f t="shared" si="5"/>
        <v>3.146302985228183</v>
      </c>
    </row>
    <row r="28" spans="1:24" x14ac:dyDescent="0.25">
      <c r="A28">
        <v>110</v>
      </c>
      <c r="B28" s="17">
        <v>4</v>
      </c>
      <c r="C28" s="1">
        <v>2.25</v>
      </c>
      <c r="D28" s="1">
        <v>0.1</v>
      </c>
      <c r="E28" s="19">
        <v>1.7</v>
      </c>
      <c r="F28" s="2">
        <v>1.1499999999999999</v>
      </c>
      <c r="G28" s="18">
        <v>2.46E-2</v>
      </c>
      <c r="H28" s="1">
        <v>3</v>
      </c>
      <c r="I28" s="2"/>
      <c r="J28" s="2"/>
      <c r="K28" s="2">
        <v>1.28</v>
      </c>
      <c r="L28" s="2">
        <v>1.88</v>
      </c>
      <c r="M28" s="13" t="s">
        <v>39</v>
      </c>
      <c r="Q28" s="2">
        <v>1.28</v>
      </c>
      <c r="T28" s="2">
        <v>1.88</v>
      </c>
      <c r="W28" s="54">
        <f t="shared" si="4"/>
        <v>0</v>
      </c>
      <c r="X28" s="54">
        <f t="shared" si="5"/>
        <v>3.3608236433119227</v>
      </c>
    </row>
    <row r="29" spans="1:24" x14ac:dyDescent="0.25">
      <c r="A29">
        <v>112</v>
      </c>
      <c r="B29" s="17">
        <v>4</v>
      </c>
      <c r="C29" s="1">
        <v>2.25</v>
      </c>
      <c r="D29" s="1">
        <v>0.1</v>
      </c>
      <c r="E29" s="19">
        <v>1.7</v>
      </c>
      <c r="F29" s="2">
        <v>1.31</v>
      </c>
      <c r="G29" s="18">
        <v>1.6400000000000001E-2</v>
      </c>
      <c r="H29" s="1">
        <v>3</v>
      </c>
      <c r="I29" s="2">
        <v>1.73</v>
      </c>
      <c r="J29" s="2">
        <v>2.0099999999999998</v>
      </c>
      <c r="K29" s="2">
        <v>1.78</v>
      </c>
      <c r="L29" s="2">
        <v>1.9</v>
      </c>
      <c r="M29" s="13" t="s">
        <v>39</v>
      </c>
      <c r="Q29" s="2">
        <v>1.78</v>
      </c>
      <c r="T29" s="2">
        <v>1.9</v>
      </c>
      <c r="W29" s="54">
        <f t="shared" si="4"/>
        <v>3.2193767735472978</v>
      </c>
      <c r="X29" s="54">
        <f t="shared" si="5"/>
        <v>3.3965770863258791</v>
      </c>
    </row>
    <row r="30" spans="1:24" x14ac:dyDescent="0.25">
      <c r="A30">
        <v>118</v>
      </c>
      <c r="B30" s="17">
        <v>4</v>
      </c>
      <c r="C30" s="1">
        <v>2.25</v>
      </c>
      <c r="D30" s="1">
        <v>0.1</v>
      </c>
      <c r="E30" s="19">
        <v>1.7</v>
      </c>
      <c r="F30" s="2">
        <v>1.31</v>
      </c>
      <c r="G30" s="18">
        <v>2.46E-2</v>
      </c>
      <c r="H30" s="1">
        <v>3</v>
      </c>
      <c r="I30" s="2">
        <v>1.36</v>
      </c>
      <c r="J30" s="2">
        <v>2.1800000000000002</v>
      </c>
      <c r="K30" s="2">
        <v>1.42</v>
      </c>
      <c r="L30" s="2">
        <v>1.98</v>
      </c>
      <c r="M30" s="13" t="s">
        <v>39</v>
      </c>
      <c r="Q30" s="2">
        <v>1.42</v>
      </c>
      <c r="T30" s="2">
        <v>1.98</v>
      </c>
      <c r="W30" s="54">
        <f t="shared" si="4"/>
        <v>3.4916623713100052</v>
      </c>
      <c r="X30" s="54">
        <f t="shared" si="5"/>
        <v>3.5395908583817057</v>
      </c>
    </row>
    <row r="31" spans="1:24" x14ac:dyDescent="0.25">
      <c r="A31">
        <v>123</v>
      </c>
      <c r="B31" s="17">
        <v>4</v>
      </c>
      <c r="C31" s="1">
        <v>2.25</v>
      </c>
      <c r="D31" s="1">
        <v>0.1</v>
      </c>
      <c r="E31" s="19">
        <v>1.7</v>
      </c>
      <c r="F31" s="2">
        <v>1.31</v>
      </c>
      <c r="G31" s="18">
        <v>3.2800000000000003E-2</v>
      </c>
      <c r="H31" s="1">
        <v>3</v>
      </c>
      <c r="I31" s="2">
        <v>1.18</v>
      </c>
      <c r="J31" s="2">
        <v>2.15</v>
      </c>
      <c r="K31" s="2">
        <v>1.25</v>
      </c>
      <c r="L31" s="2">
        <v>1.93</v>
      </c>
      <c r="M31" s="13" t="s">
        <v>39</v>
      </c>
      <c r="Q31" s="2">
        <v>1.25</v>
      </c>
      <c r="T31" s="2">
        <v>1.93</v>
      </c>
      <c r="W31" s="54">
        <f t="shared" si="4"/>
        <v>3.4436119717048213</v>
      </c>
      <c r="X31" s="54">
        <f t="shared" si="5"/>
        <v>3.4502072508468142</v>
      </c>
    </row>
    <row r="32" spans="1:24" x14ac:dyDescent="0.25">
      <c r="A32">
        <v>135</v>
      </c>
      <c r="B32" s="17">
        <v>4</v>
      </c>
      <c r="C32" s="1">
        <v>2.25</v>
      </c>
      <c r="D32" s="1">
        <v>0.1</v>
      </c>
      <c r="E32" s="19">
        <v>1.63</v>
      </c>
      <c r="F32" s="2">
        <v>2.19</v>
      </c>
      <c r="G32" s="18">
        <v>3.5999999999999997E-2</v>
      </c>
      <c r="H32" s="1">
        <v>3</v>
      </c>
      <c r="I32" s="2">
        <v>2.11</v>
      </c>
      <c r="J32" s="2">
        <v>1.79</v>
      </c>
      <c r="K32" s="2">
        <v>2.34</v>
      </c>
      <c r="L32" s="2">
        <v>1.46</v>
      </c>
      <c r="Q32" s="2">
        <v>2.34</v>
      </c>
      <c r="T32" s="2">
        <v>1.46</v>
      </c>
      <c r="W32" s="54"/>
      <c r="X32" s="54"/>
    </row>
    <row r="33" spans="1:24" x14ac:dyDescent="0.25">
      <c r="A33">
        <v>141</v>
      </c>
      <c r="B33" s="17">
        <v>4</v>
      </c>
      <c r="C33" s="1">
        <v>2.25</v>
      </c>
      <c r="D33" s="1">
        <v>0.1</v>
      </c>
      <c r="E33" s="19">
        <v>1.63</v>
      </c>
      <c r="F33" s="2">
        <v>2.69</v>
      </c>
      <c r="G33" s="18">
        <v>3.5999999999999997E-2</v>
      </c>
      <c r="H33" s="1">
        <v>3</v>
      </c>
      <c r="I33" s="2">
        <v>2.83</v>
      </c>
      <c r="J33" s="2">
        <v>1.5</v>
      </c>
      <c r="K33" s="2">
        <v>2.96</v>
      </c>
      <c r="L33" s="2">
        <v>1.37</v>
      </c>
      <c r="Q33" s="2">
        <v>2.96</v>
      </c>
      <c r="T33" s="2">
        <v>1.37</v>
      </c>
      <c r="W33" s="54"/>
      <c r="X33" s="54"/>
    </row>
    <row r="34" spans="1:24" x14ac:dyDescent="0.25">
      <c r="A34">
        <v>147</v>
      </c>
      <c r="B34" s="17">
        <v>4</v>
      </c>
      <c r="C34" s="1">
        <v>2.25</v>
      </c>
      <c r="D34" s="1">
        <v>0.1</v>
      </c>
      <c r="E34" s="19">
        <v>1.63</v>
      </c>
      <c r="F34" s="2">
        <v>3.22</v>
      </c>
      <c r="G34" s="18">
        <v>3.5999999999999997E-2</v>
      </c>
      <c r="H34" s="1">
        <v>3</v>
      </c>
      <c r="I34" s="2">
        <v>3.33</v>
      </c>
      <c r="J34" s="2">
        <v>1.56</v>
      </c>
      <c r="K34" s="2">
        <v>3.47</v>
      </c>
      <c r="L34" s="2">
        <v>1.43</v>
      </c>
      <c r="Q34" s="2">
        <v>3.47</v>
      </c>
      <c r="T34" s="2">
        <v>1.43</v>
      </c>
      <c r="W34" s="54"/>
      <c r="X34" s="54"/>
    </row>
    <row r="35" spans="1:24" x14ac:dyDescent="0.25">
      <c r="A35">
        <v>153</v>
      </c>
      <c r="B35" s="17">
        <v>6</v>
      </c>
      <c r="C35" s="1">
        <v>2.25</v>
      </c>
      <c r="D35" s="1">
        <v>0.1</v>
      </c>
      <c r="E35" s="19">
        <v>1.7</v>
      </c>
      <c r="F35" s="2">
        <v>1.1499999999999999</v>
      </c>
      <c r="G35" s="18">
        <v>1.6400000000000001E-2</v>
      </c>
      <c r="H35" s="1">
        <v>3</v>
      </c>
      <c r="I35" s="2">
        <v>0.89</v>
      </c>
      <c r="J35" s="2">
        <v>2.59</v>
      </c>
      <c r="K35" s="2">
        <v>0.95</v>
      </c>
      <c r="L35" s="2">
        <v>2.2799999999999998</v>
      </c>
      <c r="M35" s="13" t="s">
        <v>39</v>
      </c>
      <c r="Q35" s="2">
        <v>0.95</v>
      </c>
      <c r="U35" s="2">
        <v>2.2799999999999998</v>
      </c>
      <c r="W35" s="54">
        <f t="shared" ref="W35:W36" si="6">J35/(H35/1000^0.5)^0.2</f>
        <v>4.1483511659141801</v>
      </c>
      <c r="X35" s="54">
        <f t="shared" ref="X35:X36" si="7">L35/(H35/3000^0.5)^0.2</f>
        <v>4.0758925035910547</v>
      </c>
    </row>
    <row r="36" spans="1:24" x14ac:dyDescent="0.25">
      <c r="A36">
        <v>156</v>
      </c>
      <c r="B36" s="17">
        <v>6</v>
      </c>
      <c r="C36" s="1">
        <v>2.25</v>
      </c>
      <c r="D36" s="1">
        <v>0.1</v>
      </c>
      <c r="E36" s="19">
        <v>1.7</v>
      </c>
      <c r="F36" s="2">
        <v>1.31</v>
      </c>
      <c r="G36" s="18">
        <v>1.6400000000000001E-2</v>
      </c>
      <c r="H36" s="1">
        <v>3</v>
      </c>
      <c r="I36" s="2">
        <v>0.88</v>
      </c>
      <c r="J36" s="2">
        <v>3.44</v>
      </c>
      <c r="K36" s="2">
        <v>1.08</v>
      </c>
      <c r="L36" s="2">
        <v>2.2799999999999998</v>
      </c>
      <c r="M36" s="13" t="s">
        <v>39</v>
      </c>
      <c r="Q36" s="2">
        <v>1.08</v>
      </c>
      <c r="U36" s="2">
        <v>2.2799999999999998</v>
      </c>
      <c r="W36" s="54">
        <f t="shared" si="6"/>
        <v>5.5097791547277142</v>
      </c>
      <c r="X36" s="54">
        <f t="shared" si="7"/>
        <v>4.0758925035910547</v>
      </c>
    </row>
    <row r="37" spans="1:24" x14ac:dyDescent="0.25">
      <c r="A37">
        <v>161</v>
      </c>
      <c r="B37" s="17">
        <v>6</v>
      </c>
      <c r="C37" s="1">
        <v>2.25</v>
      </c>
      <c r="D37" s="1">
        <v>0.1</v>
      </c>
      <c r="E37" s="19">
        <v>1.63</v>
      </c>
      <c r="F37" s="2">
        <v>1.4</v>
      </c>
      <c r="G37" s="18">
        <v>3.5999999999999997E-2</v>
      </c>
      <c r="H37" s="1">
        <v>3</v>
      </c>
      <c r="I37" s="2">
        <v>0.68</v>
      </c>
      <c r="J37" s="2">
        <v>3.13</v>
      </c>
      <c r="K37" s="2">
        <v>0.73</v>
      </c>
      <c r="L37" s="2">
        <v>2.72</v>
      </c>
      <c r="Q37" s="2">
        <v>0.73</v>
      </c>
      <c r="U37" s="2">
        <v>2.72</v>
      </c>
      <c r="W37" s="54"/>
      <c r="X37" s="54"/>
    </row>
    <row r="38" spans="1:24" x14ac:dyDescent="0.25">
      <c r="A38">
        <v>164</v>
      </c>
      <c r="B38" s="17">
        <v>6</v>
      </c>
      <c r="C38" s="1">
        <v>2.25</v>
      </c>
      <c r="D38" s="1">
        <v>0.1</v>
      </c>
      <c r="E38" s="19">
        <v>1.63</v>
      </c>
      <c r="F38" s="2">
        <v>1.63</v>
      </c>
      <c r="G38" s="18">
        <v>3.5999999999999997E-2</v>
      </c>
      <c r="H38" s="1">
        <v>3</v>
      </c>
      <c r="I38" s="2">
        <v>0.82</v>
      </c>
      <c r="J38" s="2">
        <v>2.9</v>
      </c>
      <c r="K38" s="2">
        <v>0.9</v>
      </c>
      <c r="L38" s="2">
        <v>2.44</v>
      </c>
      <c r="Q38" s="2">
        <v>0.9</v>
      </c>
      <c r="U38" s="2">
        <v>2.44</v>
      </c>
      <c r="W38" s="54"/>
      <c r="X38" s="54"/>
    </row>
    <row r="39" spans="1:24" x14ac:dyDescent="0.25">
      <c r="A39">
        <v>170</v>
      </c>
      <c r="B39" s="17">
        <v>6</v>
      </c>
      <c r="C39" s="1">
        <v>2.25</v>
      </c>
      <c r="D39" s="1">
        <v>0.1</v>
      </c>
      <c r="E39" s="19">
        <v>1.63</v>
      </c>
      <c r="F39" s="2">
        <v>1.85</v>
      </c>
      <c r="G39" s="18">
        <v>3.5999999999999997E-2</v>
      </c>
      <c r="H39" s="1">
        <v>3</v>
      </c>
      <c r="I39" s="2">
        <v>1.0900000000000001</v>
      </c>
      <c r="J39" s="2">
        <v>2.13</v>
      </c>
      <c r="K39" s="2">
        <v>1.1100000000000001</v>
      </c>
      <c r="L39" s="2">
        <v>2.0699999999999998</v>
      </c>
      <c r="Q39" s="2">
        <v>1.1100000000000001</v>
      </c>
      <c r="U39" s="2">
        <v>2.0699999999999998</v>
      </c>
      <c r="W39" s="54"/>
      <c r="X39" s="54"/>
    </row>
    <row r="40" spans="1:24" x14ac:dyDescent="0.25">
      <c r="A40">
        <v>176</v>
      </c>
      <c r="B40" s="17">
        <v>6</v>
      </c>
      <c r="C40" s="1">
        <v>2.25</v>
      </c>
      <c r="D40" s="1">
        <v>0.1</v>
      </c>
      <c r="E40" s="19">
        <v>1.63</v>
      </c>
      <c r="F40" s="2">
        <v>2.16</v>
      </c>
      <c r="G40" s="18">
        <v>3.5999999999999997E-2</v>
      </c>
      <c r="H40" s="1">
        <v>3</v>
      </c>
      <c r="I40" s="2">
        <v>1.1299999999999999</v>
      </c>
      <c r="J40" s="2">
        <v>2.69</v>
      </c>
      <c r="K40" s="2">
        <v>1.31</v>
      </c>
      <c r="L40" s="2">
        <v>2</v>
      </c>
      <c r="Q40" s="2">
        <v>1.31</v>
      </c>
      <c r="U40" s="2">
        <v>2</v>
      </c>
      <c r="W40" s="54"/>
      <c r="X40" s="54"/>
    </row>
    <row r="41" spans="1:24" x14ac:dyDescent="0.25">
      <c r="A41">
        <v>182</v>
      </c>
      <c r="B41" s="17">
        <v>6</v>
      </c>
      <c r="C41" s="1">
        <v>2.25</v>
      </c>
      <c r="D41" s="1">
        <v>0.1</v>
      </c>
      <c r="E41" s="19">
        <v>1.63</v>
      </c>
      <c r="F41" s="2">
        <v>2.63</v>
      </c>
      <c r="G41" s="18">
        <v>3.5999999999999997E-2</v>
      </c>
      <c r="H41" s="1">
        <v>3</v>
      </c>
      <c r="I41" s="2">
        <v>1.63</v>
      </c>
      <c r="J41" s="2">
        <v>1.92</v>
      </c>
      <c r="K41" s="2">
        <v>1.7</v>
      </c>
      <c r="L41" s="2">
        <v>1.76</v>
      </c>
      <c r="Q41" s="2">
        <v>1.7</v>
      </c>
      <c r="U41" s="2">
        <v>1.76</v>
      </c>
      <c r="W41" s="54"/>
      <c r="X41" s="54"/>
    </row>
    <row r="42" spans="1:24" x14ac:dyDescent="0.25">
      <c r="A42">
        <v>188</v>
      </c>
      <c r="B42" s="17">
        <v>6</v>
      </c>
      <c r="C42" s="1">
        <v>2.25</v>
      </c>
      <c r="D42" s="1">
        <v>0.1</v>
      </c>
      <c r="E42" s="19">
        <v>1.63</v>
      </c>
      <c r="F42" s="2">
        <v>3.15</v>
      </c>
      <c r="G42" s="18">
        <v>3.5999999999999997E-2</v>
      </c>
      <c r="H42" s="1">
        <v>3</v>
      </c>
      <c r="I42" s="2">
        <v>2.14</v>
      </c>
      <c r="J42" s="2">
        <v>1.6</v>
      </c>
      <c r="K42" s="2">
        <v>2.39</v>
      </c>
      <c r="L42" s="2">
        <v>1.28</v>
      </c>
      <c r="Q42" s="2">
        <v>2.39</v>
      </c>
      <c r="U42" s="2">
        <v>1.28</v>
      </c>
      <c r="W42" s="54"/>
      <c r="X42" s="54"/>
    </row>
    <row r="43" spans="1:24" x14ac:dyDescent="0.25">
      <c r="A43">
        <v>194</v>
      </c>
      <c r="B43" s="17">
        <v>3</v>
      </c>
      <c r="C43" s="1">
        <v>1.25</v>
      </c>
      <c r="D43" s="1">
        <v>0.1</v>
      </c>
      <c r="E43" s="19">
        <v>1.615</v>
      </c>
      <c r="F43" s="2">
        <v>1.33</v>
      </c>
      <c r="G43" s="18">
        <v>3.5999999999999997E-2</v>
      </c>
      <c r="H43" s="1">
        <v>3</v>
      </c>
      <c r="I43" s="2">
        <v>1.63</v>
      </c>
      <c r="J43" s="2">
        <v>2</v>
      </c>
      <c r="K43" s="2">
        <v>1.7</v>
      </c>
      <c r="L43" s="2">
        <v>1.83</v>
      </c>
      <c r="Q43" s="2">
        <v>1.7</v>
      </c>
      <c r="S43" s="2">
        <v>1.83</v>
      </c>
      <c r="W43" s="54"/>
      <c r="X43" s="54"/>
    </row>
    <row r="44" spans="1:24" x14ac:dyDescent="0.25">
      <c r="A44">
        <v>199</v>
      </c>
      <c r="B44" s="17">
        <v>3</v>
      </c>
      <c r="C44" s="1">
        <v>1.25</v>
      </c>
      <c r="D44" s="1">
        <v>0.1</v>
      </c>
      <c r="E44" s="19">
        <v>1.615</v>
      </c>
      <c r="F44" s="2">
        <v>1.77</v>
      </c>
      <c r="G44" s="18">
        <v>3.5999999999999997E-2</v>
      </c>
      <c r="H44" s="1">
        <v>3</v>
      </c>
      <c r="I44" s="2">
        <v>2.41</v>
      </c>
      <c r="J44" s="2">
        <v>1.61</v>
      </c>
      <c r="K44" s="2">
        <v>2.5299999999999998</v>
      </c>
      <c r="L44" s="2">
        <v>1.46</v>
      </c>
      <c r="Q44" s="2">
        <v>2.5299999999999998</v>
      </c>
      <c r="S44" s="2">
        <v>1.46</v>
      </c>
      <c r="W44" s="54"/>
      <c r="X44" s="54"/>
    </row>
    <row r="45" spans="1:24" x14ac:dyDescent="0.25">
      <c r="A45">
        <v>204</v>
      </c>
      <c r="B45" s="17">
        <v>3</v>
      </c>
      <c r="C45" s="1">
        <v>1.25</v>
      </c>
      <c r="D45" s="1">
        <v>0.1</v>
      </c>
      <c r="E45" s="19">
        <v>1.615</v>
      </c>
      <c r="F45" s="2">
        <v>2.2000000000000002</v>
      </c>
      <c r="G45" s="18">
        <v>3.5999999999999997E-2</v>
      </c>
      <c r="H45" s="1">
        <v>3</v>
      </c>
      <c r="I45" s="2">
        <v>2.97</v>
      </c>
      <c r="J45" s="2">
        <v>1.64</v>
      </c>
      <c r="K45" s="2">
        <v>3.19</v>
      </c>
      <c r="L45" s="2">
        <v>1.42</v>
      </c>
      <c r="Q45" s="2">
        <v>3.19</v>
      </c>
      <c r="S45" s="2">
        <v>1.42</v>
      </c>
      <c r="W45" s="54"/>
      <c r="X45" s="54"/>
    </row>
    <row r="46" spans="1:24" x14ac:dyDescent="0.25">
      <c r="A46">
        <v>209</v>
      </c>
      <c r="B46" s="17">
        <v>3</v>
      </c>
      <c r="C46" s="1">
        <v>1.25</v>
      </c>
      <c r="D46" s="1">
        <v>0.1</v>
      </c>
      <c r="E46" s="19">
        <v>1.615</v>
      </c>
      <c r="F46" s="2">
        <v>2.99</v>
      </c>
      <c r="G46" s="18">
        <v>3.5999999999999997E-2</v>
      </c>
      <c r="H46" s="1">
        <v>3</v>
      </c>
      <c r="I46" s="2">
        <v>4.0199999999999996</v>
      </c>
      <c r="J46" s="2">
        <v>1.65</v>
      </c>
      <c r="K46" s="2">
        <v>4.16</v>
      </c>
      <c r="L46" s="2">
        <v>1.54</v>
      </c>
      <c r="Q46" s="2">
        <v>4.16</v>
      </c>
      <c r="S46" s="2">
        <v>1.54</v>
      </c>
      <c r="W46" s="54"/>
      <c r="X46" s="54"/>
    </row>
    <row r="47" spans="1:24" x14ac:dyDescent="0.25">
      <c r="A47">
        <v>214</v>
      </c>
      <c r="B47" s="17">
        <v>4</v>
      </c>
      <c r="C47" s="1">
        <v>1.25</v>
      </c>
      <c r="D47" s="1">
        <v>0.1</v>
      </c>
      <c r="E47" s="19">
        <v>1.615</v>
      </c>
      <c r="F47" s="2">
        <v>1.35</v>
      </c>
      <c r="G47" s="18">
        <v>3.5999999999999997E-2</v>
      </c>
      <c r="H47" s="1">
        <v>3</v>
      </c>
      <c r="I47" s="2">
        <v>1.1399999999999999</v>
      </c>
      <c r="J47" s="2">
        <v>2.35</v>
      </c>
      <c r="K47" s="2">
        <v>1.23</v>
      </c>
      <c r="L47" s="2">
        <v>2.02</v>
      </c>
      <c r="Q47" s="2">
        <v>1.23</v>
      </c>
      <c r="T47" s="2">
        <v>2.02</v>
      </c>
      <c r="W47" s="54"/>
      <c r="X47" s="54"/>
    </row>
    <row r="48" spans="1:24" x14ac:dyDescent="0.25">
      <c r="A48">
        <v>219</v>
      </c>
      <c r="B48" s="17">
        <v>4</v>
      </c>
      <c r="C48" s="1">
        <v>1.25</v>
      </c>
      <c r="D48" s="1">
        <v>0.1</v>
      </c>
      <c r="E48" s="19">
        <v>1.615</v>
      </c>
      <c r="F48" s="2">
        <v>1.76</v>
      </c>
      <c r="G48" s="18">
        <v>3.5999999999999997E-2</v>
      </c>
      <c r="H48" s="1">
        <v>3</v>
      </c>
      <c r="I48" s="2">
        <v>1.63</v>
      </c>
      <c r="J48" s="2">
        <v>1.97</v>
      </c>
      <c r="K48" s="2">
        <v>1.75</v>
      </c>
      <c r="L48" s="2">
        <v>1.7</v>
      </c>
      <c r="Q48" s="2">
        <v>1.75</v>
      </c>
      <c r="T48" s="2">
        <v>1.7</v>
      </c>
      <c r="W48" s="54"/>
      <c r="X48" s="54"/>
    </row>
    <row r="49" spans="1:24" x14ac:dyDescent="0.25">
      <c r="A49">
        <v>225</v>
      </c>
      <c r="B49" s="17">
        <v>4</v>
      </c>
      <c r="C49" s="1">
        <v>1.25</v>
      </c>
      <c r="D49" s="1">
        <v>0.1</v>
      </c>
      <c r="E49" s="19">
        <v>1.615</v>
      </c>
      <c r="F49" s="2">
        <v>2.19</v>
      </c>
      <c r="G49" s="18">
        <v>3.5999999999999997E-2</v>
      </c>
      <c r="H49" s="1">
        <v>3</v>
      </c>
      <c r="I49" s="2">
        <v>2.17</v>
      </c>
      <c r="J49" s="2">
        <v>1.71</v>
      </c>
      <c r="K49" s="2">
        <v>2.38</v>
      </c>
      <c r="L49" s="2">
        <v>1.42</v>
      </c>
      <c r="Q49" s="2">
        <v>2.38</v>
      </c>
      <c r="T49" s="2">
        <v>1.42</v>
      </c>
      <c r="W49" s="54"/>
      <c r="X49" s="54"/>
    </row>
    <row r="50" spans="1:24" x14ac:dyDescent="0.25">
      <c r="A50">
        <v>231</v>
      </c>
      <c r="B50" s="17">
        <v>4</v>
      </c>
      <c r="C50" s="1">
        <v>1.25</v>
      </c>
      <c r="D50" s="1">
        <v>0.1</v>
      </c>
      <c r="E50" s="19">
        <v>1.615</v>
      </c>
      <c r="F50" s="2">
        <v>2.99</v>
      </c>
      <c r="G50" s="18">
        <v>3.5999999999999997E-2</v>
      </c>
      <c r="H50" s="1">
        <v>3</v>
      </c>
      <c r="I50" s="2">
        <v>3.06</v>
      </c>
      <c r="J50" s="2">
        <v>1.6</v>
      </c>
      <c r="K50" s="2">
        <v>3.16</v>
      </c>
      <c r="L50" s="2">
        <v>1.5</v>
      </c>
      <c r="Q50" s="2">
        <v>3.16</v>
      </c>
      <c r="T50" s="2">
        <v>1.5</v>
      </c>
      <c r="W50" s="54"/>
      <c r="X50" s="54"/>
    </row>
    <row r="51" spans="1:24" x14ac:dyDescent="0.25">
      <c r="B51" s="17"/>
      <c r="C51" s="1"/>
      <c r="D51" s="1"/>
      <c r="E51" s="19"/>
      <c r="F51" s="2"/>
      <c r="G51" s="18"/>
      <c r="H51" s="1"/>
      <c r="I51" s="2"/>
      <c r="J51" s="2"/>
      <c r="K51" s="2"/>
      <c r="L51" s="2"/>
      <c r="Q51" s="2"/>
      <c r="R51" s="14" t="s">
        <v>60</v>
      </c>
      <c r="S51" s="14" t="s">
        <v>56</v>
      </c>
      <c r="T51" s="14" t="s">
        <v>57</v>
      </c>
      <c r="W51" s="54"/>
      <c r="X51" s="54"/>
    </row>
    <row r="52" spans="1:24" x14ac:dyDescent="0.25">
      <c r="A52">
        <v>237</v>
      </c>
      <c r="B52" s="17">
        <v>1.5</v>
      </c>
      <c r="C52" s="1">
        <v>1.25</v>
      </c>
      <c r="D52" s="1">
        <v>0.5</v>
      </c>
      <c r="E52" s="19">
        <v>1.615</v>
      </c>
      <c r="F52" s="2">
        <v>1.31</v>
      </c>
      <c r="G52" s="18">
        <v>3.5999999999999997E-2</v>
      </c>
      <c r="H52" s="1">
        <v>3</v>
      </c>
      <c r="I52" s="2">
        <v>3.42</v>
      </c>
      <c r="J52" s="2">
        <v>1.75</v>
      </c>
      <c r="K52" s="2">
        <v>3.55</v>
      </c>
      <c r="L52" s="2">
        <v>1.63</v>
      </c>
      <c r="Q52" s="2">
        <v>3.55</v>
      </c>
      <c r="R52" s="2">
        <v>1.63</v>
      </c>
      <c r="W52" s="54"/>
      <c r="X52" s="54"/>
    </row>
    <row r="53" spans="1:24" x14ac:dyDescent="0.25">
      <c r="A53">
        <v>241</v>
      </c>
      <c r="B53" s="17">
        <v>1.5</v>
      </c>
      <c r="C53" s="1">
        <v>1.25</v>
      </c>
      <c r="D53" s="1">
        <v>0.5</v>
      </c>
      <c r="E53" s="19">
        <v>1.615</v>
      </c>
      <c r="F53" s="2">
        <v>1.71</v>
      </c>
      <c r="G53" s="18">
        <v>3.5999999999999997E-2</v>
      </c>
      <c r="H53" s="1">
        <v>3</v>
      </c>
      <c r="I53" s="2">
        <v>4.53</v>
      </c>
      <c r="J53" s="2">
        <v>1.7</v>
      </c>
      <c r="K53" s="2">
        <v>4.78</v>
      </c>
      <c r="L53" s="2">
        <v>1.53</v>
      </c>
      <c r="Q53" s="2">
        <v>4.78</v>
      </c>
      <c r="R53" s="2">
        <v>1.53</v>
      </c>
      <c r="W53" s="54"/>
      <c r="X53" s="54"/>
    </row>
    <row r="54" spans="1:24" x14ac:dyDescent="0.25">
      <c r="A54">
        <v>245</v>
      </c>
      <c r="B54" s="17">
        <v>1.5</v>
      </c>
      <c r="C54" s="1">
        <v>1.25</v>
      </c>
      <c r="D54" s="1">
        <v>0.5</v>
      </c>
      <c r="E54" s="19">
        <v>1.615</v>
      </c>
      <c r="F54" s="2">
        <v>2.16</v>
      </c>
      <c r="G54" s="18">
        <v>3.5999999999999997E-2</v>
      </c>
      <c r="H54" s="1">
        <v>3</v>
      </c>
      <c r="I54" s="2">
        <v>5.52</v>
      </c>
      <c r="J54" s="2">
        <v>1.83</v>
      </c>
      <c r="K54" s="2">
        <v>5.76</v>
      </c>
      <c r="L54" s="2">
        <v>1.68</v>
      </c>
      <c r="Q54" s="2">
        <v>5.76</v>
      </c>
      <c r="R54" s="2">
        <v>1.68</v>
      </c>
      <c r="W54" s="54"/>
      <c r="X54" s="54"/>
    </row>
    <row r="55" spans="1:24" x14ac:dyDescent="0.25">
      <c r="A55">
        <v>249</v>
      </c>
      <c r="B55" s="17">
        <v>1.5</v>
      </c>
      <c r="C55" s="1">
        <v>1.25</v>
      </c>
      <c r="D55" s="1">
        <v>0.5</v>
      </c>
      <c r="E55" s="19">
        <v>1.615</v>
      </c>
      <c r="F55" s="2">
        <v>2.89</v>
      </c>
      <c r="G55" s="18">
        <v>3.5999999999999997E-2</v>
      </c>
      <c r="H55" s="1">
        <v>3</v>
      </c>
      <c r="I55" s="2">
        <v>6.84</v>
      </c>
      <c r="J55" s="2">
        <v>2.13</v>
      </c>
      <c r="K55" s="2">
        <v>7.12</v>
      </c>
      <c r="L55" s="2">
        <v>1.97</v>
      </c>
      <c r="Q55" s="2">
        <v>7.12</v>
      </c>
      <c r="R55" s="2">
        <v>1.97</v>
      </c>
      <c r="W55" s="54"/>
      <c r="X55" s="54"/>
    </row>
    <row r="56" spans="1:24" x14ac:dyDescent="0.25">
      <c r="A56">
        <v>253</v>
      </c>
      <c r="B56" s="17">
        <v>2</v>
      </c>
      <c r="C56" s="1">
        <v>1.25</v>
      </c>
      <c r="D56" s="1">
        <v>0.5</v>
      </c>
      <c r="E56" s="19">
        <v>1.615</v>
      </c>
      <c r="F56" s="2">
        <v>1.32</v>
      </c>
      <c r="G56" s="18">
        <v>3.5999999999999997E-2</v>
      </c>
      <c r="H56" s="1">
        <v>3</v>
      </c>
      <c r="I56" s="2">
        <v>2.3199999999999998</v>
      </c>
      <c r="J56" s="2">
        <v>2.17</v>
      </c>
      <c r="K56" s="2">
        <v>2.4500000000000002</v>
      </c>
      <c r="L56" s="2">
        <v>1.95</v>
      </c>
      <c r="Q56" s="2">
        <v>2.4500000000000002</v>
      </c>
      <c r="S56" s="2">
        <v>1.95</v>
      </c>
      <c r="W56" s="54"/>
      <c r="X56" s="54"/>
    </row>
    <row r="57" spans="1:24" x14ac:dyDescent="0.25">
      <c r="A57">
        <v>258</v>
      </c>
      <c r="B57" s="17">
        <v>2</v>
      </c>
      <c r="C57" s="1">
        <v>1.25</v>
      </c>
      <c r="D57" s="1">
        <v>0.5</v>
      </c>
      <c r="E57" s="19">
        <v>1.615</v>
      </c>
      <c r="F57" s="2">
        <v>1.7</v>
      </c>
      <c r="G57" s="18">
        <v>3.5999999999999997E-2</v>
      </c>
      <c r="H57" s="1">
        <v>3</v>
      </c>
      <c r="I57" s="2">
        <v>3.33</v>
      </c>
      <c r="J57" s="2">
        <v>1.75</v>
      </c>
      <c r="K57" s="2">
        <v>3.45</v>
      </c>
      <c r="L57" s="2">
        <v>1.63</v>
      </c>
      <c r="Q57" s="2">
        <v>3.45</v>
      </c>
      <c r="S57" s="2">
        <v>1.63</v>
      </c>
      <c r="W57" s="54"/>
      <c r="X57" s="54"/>
    </row>
    <row r="58" spans="1:24" x14ac:dyDescent="0.25">
      <c r="A58">
        <v>263</v>
      </c>
      <c r="B58" s="17">
        <v>2</v>
      </c>
      <c r="C58" s="1">
        <v>1.25</v>
      </c>
      <c r="D58" s="1">
        <v>0.5</v>
      </c>
      <c r="E58" s="19">
        <v>1.615</v>
      </c>
      <c r="F58" s="2">
        <v>2.16</v>
      </c>
      <c r="G58" s="18">
        <v>3.5999999999999997E-2</v>
      </c>
      <c r="H58" s="1">
        <v>3</v>
      </c>
      <c r="I58" s="2">
        <v>4.12</v>
      </c>
      <c r="J58" s="2">
        <v>1.85</v>
      </c>
      <c r="K58" s="2">
        <v>4.28</v>
      </c>
      <c r="L58" s="2">
        <v>1.71</v>
      </c>
      <c r="Q58" s="2">
        <v>4.28</v>
      </c>
      <c r="S58" s="2">
        <v>1.71</v>
      </c>
      <c r="W58" s="54"/>
      <c r="X58" s="54"/>
    </row>
    <row r="59" spans="1:24" x14ac:dyDescent="0.25">
      <c r="A59">
        <v>268</v>
      </c>
      <c r="B59" s="17">
        <v>2</v>
      </c>
      <c r="C59" s="1">
        <v>1.25</v>
      </c>
      <c r="D59" s="1">
        <v>0.5</v>
      </c>
      <c r="E59" s="19">
        <v>1.615</v>
      </c>
      <c r="F59" s="2">
        <v>2.89</v>
      </c>
      <c r="G59" s="18">
        <v>3.5999999999999997E-2</v>
      </c>
      <c r="H59" s="1">
        <v>3</v>
      </c>
      <c r="I59" s="2">
        <v>5.01</v>
      </c>
      <c r="J59" s="2">
        <v>2.2400000000000002</v>
      </c>
      <c r="K59" s="2">
        <v>5.26</v>
      </c>
      <c r="L59" s="2">
        <v>2.0299999999999998</v>
      </c>
      <c r="Q59" s="2">
        <v>5.26</v>
      </c>
      <c r="S59" s="2">
        <v>2.0299999999999998</v>
      </c>
      <c r="W59" s="54"/>
      <c r="X59" s="54"/>
    </row>
    <row r="60" spans="1:24" x14ac:dyDescent="0.25">
      <c r="A60">
        <v>273</v>
      </c>
      <c r="B60" s="17">
        <v>3</v>
      </c>
      <c r="C60" s="1">
        <v>1.25</v>
      </c>
      <c r="D60" s="1">
        <v>0.5</v>
      </c>
      <c r="E60" s="19">
        <v>1.615</v>
      </c>
      <c r="F60" s="2">
        <v>1.34</v>
      </c>
      <c r="G60" s="18">
        <v>3.5999999999999997E-2</v>
      </c>
      <c r="H60" s="1">
        <v>3</v>
      </c>
      <c r="I60" s="2">
        <v>1.37</v>
      </c>
      <c r="J60" s="2">
        <v>2.86</v>
      </c>
      <c r="K60" s="2">
        <v>1.47</v>
      </c>
      <c r="L60" s="2">
        <v>2.4700000000000002</v>
      </c>
      <c r="Q60" s="2">
        <v>1.47</v>
      </c>
      <c r="T60" s="2">
        <v>2.4700000000000002</v>
      </c>
      <c r="W60" s="54"/>
      <c r="X60" s="54"/>
    </row>
    <row r="61" spans="1:24" x14ac:dyDescent="0.25">
      <c r="A61">
        <v>275</v>
      </c>
      <c r="B61" s="17">
        <v>3</v>
      </c>
      <c r="C61" s="1">
        <v>1.25</v>
      </c>
      <c r="D61" s="1">
        <v>0.5</v>
      </c>
      <c r="E61" s="19">
        <v>1.615</v>
      </c>
      <c r="F61" s="2">
        <v>1.78</v>
      </c>
      <c r="G61" s="18">
        <v>3.5999999999999997E-2</v>
      </c>
      <c r="H61" s="1">
        <v>3</v>
      </c>
      <c r="I61" s="2">
        <v>2</v>
      </c>
      <c r="J61" s="2">
        <v>2.36</v>
      </c>
      <c r="K61" s="2">
        <v>2.1</v>
      </c>
      <c r="L61" s="2">
        <v>2.14</v>
      </c>
      <c r="Q61" s="2">
        <v>2.1</v>
      </c>
      <c r="T61" s="2">
        <v>2.14</v>
      </c>
      <c r="W61" s="54"/>
      <c r="X61" s="54"/>
    </row>
    <row r="62" spans="1:24" x14ac:dyDescent="0.25">
      <c r="A62">
        <v>280</v>
      </c>
      <c r="B62" s="17">
        <v>3</v>
      </c>
      <c r="C62" s="1">
        <v>1.25</v>
      </c>
      <c r="D62" s="1">
        <v>0.5</v>
      </c>
      <c r="E62" s="19">
        <v>1.615</v>
      </c>
      <c r="F62" s="2">
        <v>2.1800000000000002</v>
      </c>
      <c r="G62" s="18">
        <v>3.5999999999999997E-2</v>
      </c>
      <c r="H62" s="1">
        <v>3</v>
      </c>
      <c r="I62" s="2">
        <v>2.61</v>
      </c>
      <c r="J62" s="2">
        <v>2.09</v>
      </c>
      <c r="K62" s="2">
        <v>2.72</v>
      </c>
      <c r="L62" s="2">
        <v>1.92</v>
      </c>
      <c r="Q62" s="2">
        <v>2.72</v>
      </c>
      <c r="T62" s="2">
        <v>1.92</v>
      </c>
      <c r="W62" s="54"/>
      <c r="X62" s="54"/>
    </row>
    <row r="63" spans="1:24" x14ac:dyDescent="0.25">
      <c r="A63">
        <v>285</v>
      </c>
      <c r="B63" s="17">
        <v>3</v>
      </c>
      <c r="C63" s="1">
        <v>1.25</v>
      </c>
      <c r="D63" s="1">
        <v>0.5</v>
      </c>
      <c r="E63" s="19">
        <v>1.615</v>
      </c>
      <c r="F63" s="2">
        <v>2.94</v>
      </c>
      <c r="G63" s="18">
        <v>3.5999999999999997E-2</v>
      </c>
      <c r="H63" s="1">
        <v>3</v>
      </c>
      <c r="I63" s="2">
        <v>3.48</v>
      </c>
      <c r="J63" s="2">
        <v>2.13</v>
      </c>
      <c r="K63" s="2">
        <v>3.59</v>
      </c>
      <c r="L63" s="2">
        <v>2</v>
      </c>
      <c r="Q63" s="2">
        <v>3.59</v>
      </c>
      <c r="T63" s="2">
        <v>2</v>
      </c>
      <c r="W63" s="54"/>
      <c r="X63" s="54"/>
    </row>
    <row r="64" spans="1:24" x14ac:dyDescent="0.25">
      <c r="B64" s="17"/>
      <c r="C64" s="1"/>
      <c r="D64" s="1"/>
      <c r="E64" s="19"/>
      <c r="F64" s="2"/>
      <c r="G64" s="18"/>
      <c r="H64" s="1"/>
      <c r="I64" s="2"/>
      <c r="J64" s="2"/>
      <c r="K64" s="2"/>
      <c r="L64" s="2"/>
      <c r="Q64" s="2"/>
      <c r="T64" s="2"/>
      <c r="W64" s="54"/>
      <c r="X64" s="54"/>
    </row>
    <row r="65" spans="1:24" x14ac:dyDescent="0.25">
      <c r="A65">
        <v>290</v>
      </c>
      <c r="B65" s="17">
        <v>2</v>
      </c>
      <c r="C65" s="1">
        <v>1.25</v>
      </c>
      <c r="D65" s="1">
        <v>0.6</v>
      </c>
      <c r="E65" s="19">
        <v>1.615</v>
      </c>
      <c r="F65" s="2">
        <v>1.35</v>
      </c>
      <c r="G65" s="18">
        <v>3.5999999999999997E-2</v>
      </c>
      <c r="H65" s="1">
        <v>3</v>
      </c>
      <c r="I65" s="2">
        <v>2.2400000000000002</v>
      </c>
      <c r="J65" s="2">
        <v>2.44</v>
      </c>
      <c r="K65" s="2">
        <v>2.4</v>
      </c>
      <c r="L65" s="2">
        <v>2.12</v>
      </c>
      <c r="W65" s="54"/>
      <c r="X65" s="54"/>
    </row>
    <row r="66" spans="1:24" x14ac:dyDescent="0.25">
      <c r="A66">
        <v>295</v>
      </c>
      <c r="B66" s="17">
        <v>2</v>
      </c>
      <c r="C66" s="1">
        <v>1.25</v>
      </c>
      <c r="D66" s="1">
        <v>0.6</v>
      </c>
      <c r="E66" s="19">
        <v>1.615</v>
      </c>
      <c r="F66" s="2">
        <v>1.74</v>
      </c>
      <c r="G66" s="18">
        <v>3.5999999999999997E-2</v>
      </c>
      <c r="H66" s="1">
        <v>3</v>
      </c>
      <c r="I66" s="2">
        <v>3.23</v>
      </c>
      <c r="J66" s="2">
        <v>1.95</v>
      </c>
      <c r="K66" s="2">
        <v>3.34</v>
      </c>
      <c r="L66" s="2">
        <v>1.82</v>
      </c>
      <c r="W66" s="54"/>
      <c r="X66" s="54"/>
    </row>
    <row r="67" spans="1:24" x14ac:dyDescent="0.25">
      <c r="A67">
        <v>300</v>
      </c>
      <c r="B67" s="17">
        <v>2</v>
      </c>
      <c r="C67" s="1">
        <v>1.25</v>
      </c>
      <c r="D67" s="1">
        <v>0.6</v>
      </c>
      <c r="E67" s="19">
        <v>1.615</v>
      </c>
      <c r="F67" s="2">
        <v>2.1800000000000002</v>
      </c>
      <c r="G67" s="18">
        <v>3.5999999999999997E-2</v>
      </c>
      <c r="H67" s="1">
        <v>3</v>
      </c>
      <c r="I67" s="2">
        <v>3.94</v>
      </c>
      <c r="J67" s="2">
        <v>2.06</v>
      </c>
      <c r="K67" s="2">
        <v>4.09</v>
      </c>
      <c r="L67" s="2">
        <v>1.91</v>
      </c>
      <c r="W67" s="54"/>
      <c r="X67" s="54"/>
    </row>
    <row r="68" spans="1:24" x14ac:dyDescent="0.25">
      <c r="A68">
        <v>305</v>
      </c>
      <c r="B68" s="17">
        <v>2</v>
      </c>
      <c r="C68" s="1">
        <v>1.25</v>
      </c>
      <c r="D68" s="1">
        <v>0.6</v>
      </c>
      <c r="E68" s="19">
        <v>1.615</v>
      </c>
      <c r="F68" s="2">
        <v>2.86</v>
      </c>
      <c r="G68" s="18">
        <v>3.5999999999999997E-2</v>
      </c>
      <c r="H68" s="1">
        <v>3</v>
      </c>
      <c r="I68" s="2">
        <v>4.7699999999999996</v>
      </c>
      <c r="J68" s="2">
        <v>2.42</v>
      </c>
      <c r="K68" s="2">
        <v>4.8499999999999996</v>
      </c>
      <c r="L68" s="2">
        <v>2.34</v>
      </c>
      <c r="W68" s="54"/>
      <c r="X68" s="54"/>
    </row>
    <row r="69" spans="1:24" x14ac:dyDescent="0.25">
      <c r="A69">
        <v>310</v>
      </c>
      <c r="B69" s="17">
        <v>2</v>
      </c>
      <c r="C69" s="1">
        <v>1.25</v>
      </c>
      <c r="D69" s="1">
        <v>0.5</v>
      </c>
      <c r="E69" s="19">
        <v>1.615</v>
      </c>
      <c r="F69" s="2">
        <v>1.68</v>
      </c>
      <c r="G69" s="18">
        <v>3.5999999999999997E-2</v>
      </c>
      <c r="H69" s="1">
        <v>3</v>
      </c>
      <c r="I69" s="2">
        <v>3.19</v>
      </c>
      <c r="J69" s="2">
        <v>1.86</v>
      </c>
      <c r="K69" s="2">
        <v>3.32</v>
      </c>
      <c r="L69" s="2">
        <v>1.72</v>
      </c>
      <c r="M69" s="13" t="s">
        <v>37</v>
      </c>
      <c r="W69" s="54"/>
      <c r="X69" s="54"/>
    </row>
    <row r="70" spans="1:24" x14ac:dyDescent="0.25">
      <c r="A70">
        <v>315</v>
      </c>
      <c r="B70" s="17">
        <v>2</v>
      </c>
      <c r="C70" s="1">
        <v>1.25</v>
      </c>
      <c r="D70" s="1">
        <v>0.5</v>
      </c>
      <c r="E70" s="19">
        <v>1.615</v>
      </c>
      <c r="F70" s="2">
        <v>2.19</v>
      </c>
      <c r="G70" s="18">
        <v>3.5999999999999997E-2</v>
      </c>
      <c r="H70" s="1">
        <v>3</v>
      </c>
      <c r="I70" s="2">
        <v>4.0199999999999996</v>
      </c>
      <c r="J70" s="2">
        <v>1.99</v>
      </c>
      <c r="K70" s="2">
        <v>4.16</v>
      </c>
      <c r="L70" s="2">
        <v>1.86</v>
      </c>
      <c r="M70" s="13" t="s">
        <v>37</v>
      </c>
      <c r="W70" s="54"/>
      <c r="X70" s="54"/>
    </row>
    <row r="71" spans="1:24" x14ac:dyDescent="0.25">
      <c r="A71">
        <v>320</v>
      </c>
      <c r="B71" s="17">
        <v>2</v>
      </c>
      <c r="C71" s="1">
        <v>1.25</v>
      </c>
      <c r="D71" s="1">
        <v>0.5</v>
      </c>
      <c r="E71" s="19">
        <v>1.615</v>
      </c>
      <c r="F71" s="2">
        <v>1.74</v>
      </c>
      <c r="G71" s="18">
        <v>3.5999999999999997E-2</v>
      </c>
      <c r="H71" s="1">
        <v>3</v>
      </c>
      <c r="I71" s="2">
        <v>3.03</v>
      </c>
      <c r="J71" s="2">
        <v>2.2200000000000002</v>
      </c>
      <c r="K71" s="2">
        <v>3.08</v>
      </c>
      <c r="L71" s="2">
        <v>2.15</v>
      </c>
      <c r="M71" s="13" t="s">
        <v>38</v>
      </c>
      <c r="W71" s="54"/>
      <c r="X71" s="54"/>
    </row>
    <row r="72" spans="1:24" x14ac:dyDescent="0.25">
      <c r="A72">
        <v>325</v>
      </c>
      <c r="B72" s="17">
        <v>2</v>
      </c>
      <c r="C72" s="1">
        <v>1.25</v>
      </c>
      <c r="D72" s="1">
        <v>0.5</v>
      </c>
      <c r="E72" s="19">
        <v>1.615</v>
      </c>
      <c r="F72" s="2">
        <v>2.17</v>
      </c>
      <c r="G72" s="18">
        <v>3.5999999999999997E-2</v>
      </c>
      <c r="H72" s="1">
        <v>3</v>
      </c>
      <c r="I72" s="2">
        <v>3.78</v>
      </c>
      <c r="J72" s="2">
        <v>2.2200000000000002</v>
      </c>
      <c r="K72" s="2">
        <v>3.81</v>
      </c>
      <c r="L72" s="2">
        <v>2.1800000000000002</v>
      </c>
      <c r="M72" s="13" t="s">
        <v>38</v>
      </c>
      <c r="W72" s="54"/>
      <c r="X72" s="54"/>
    </row>
    <row r="73" spans="1:24" x14ac:dyDescent="0.25">
      <c r="W73" s="54"/>
      <c r="X73" s="54"/>
    </row>
    <row r="74" spans="1:24" x14ac:dyDescent="0.25">
      <c r="W74" s="54"/>
      <c r="X74" s="54"/>
    </row>
    <row r="75" spans="1:24" x14ac:dyDescent="0.25">
      <c r="W75" s="54"/>
      <c r="X75" s="54"/>
    </row>
    <row r="76" spans="1:24" x14ac:dyDescent="0.25">
      <c r="W76" s="54"/>
      <c r="X76" s="54"/>
    </row>
    <row r="77" spans="1:24" x14ac:dyDescent="0.25">
      <c r="W77" s="54"/>
      <c r="X77" s="54"/>
    </row>
    <row r="78" spans="1:24" ht="15.6" x14ac:dyDescent="0.35">
      <c r="A78" s="9" t="s">
        <v>29</v>
      </c>
      <c r="B78" s="14" t="s">
        <v>33</v>
      </c>
      <c r="C78" s="14" t="s">
        <v>16</v>
      </c>
      <c r="D78" s="15" t="s">
        <v>23</v>
      </c>
      <c r="E78" s="6" t="s">
        <v>1</v>
      </c>
      <c r="F78" s="14" t="s">
        <v>28</v>
      </c>
      <c r="G78" s="14" t="s">
        <v>14</v>
      </c>
      <c r="H78" s="14" t="s">
        <v>30</v>
      </c>
      <c r="I78" s="6" t="s">
        <v>31</v>
      </c>
      <c r="J78" s="14" t="s">
        <v>34</v>
      </c>
      <c r="K78" s="6" t="s">
        <v>32</v>
      </c>
      <c r="L78" s="14" t="s">
        <v>35</v>
      </c>
      <c r="M78" s="12" t="s">
        <v>36</v>
      </c>
      <c r="W78" s="54"/>
      <c r="X78" s="54"/>
    </row>
    <row r="79" spans="1:24" ht="15.6" x14ac:dyDescent="0.35">
      <c r="A79" s="10">
        <v>1</v>
      </c>
      <c r="B79" s="16">
        <v>2</v>
      </c>
      <c r="C79" s="16">
        <v>3</v>
      </c>
      <c r="D79" s="16">
        <v>4</v>
      </c>
      <c r="E79" s="16">
        <v>5</v>
      </c>
      <c r="F79" s="16">
        <v>6</v>
      </c>
      <c r="G79" s="16">
        <v>7</v>
      </c>
      <c r="H79" s="16">
        <v>8</v>
      </c>
      <c r="I79" s="16">
        <v>9</v>
      </c>
      <c r="J79" s="16">
        <v>10</v>
      </c>
      <c r="K79" s="16">
        <v>11</v>
      </c>
      <c r="L79" s="16">
        <v>12</v>
      </c>
      <c r="M79" s="10"/>
      <c r="Q79" s="6" t="s">
        <v>32</v>
      </c>
      <c r="R79" s="14" t="s">
        <v>56</v>
      </c>
      <c r="S79" s="14" t="s">
        <v>57</v>
      </c>
      <c r="T79" s="14" t="s">
        <v>58</v>
      </c>
      <c r="U79" s="14" t="s">
        <v>59</v>
      </c>
      <c r="W79" s="54"/>
      <c r="X79" s="54"/>
    </row>
    <row r="80" spans="1:24" x14ac:dyDescent="0.25">
      <c r="A80">
        <v>4</v>
      </c>
      <c r="B80" s="17">
        <v>2</v>
      </c>
      <c r="C80" s="1">
        <v>2.25</v>
      </c>
      <c r="D80" s="1">
        <v>0.1</v>
      </c>
      <c r="E80" s="1">
        <v>1.7</v>
      </c>
      <c r="F80" s="2">
        <v>1</v>
      </c>
      <c r="G80" s="18">
        <v>1.6400000000000001E-2</v>
      </c>
      <c r="H80" s="1">
        <v>8</v>
      </c>
      <c r="I80" s="2">
        <v>2.77</v>
      </c>
      <c r="J80" s="2">
        <v>1.83</v>
      </c>
      <c r="K80" s="2">
        <v>2.86</v>
      </c>
      <c r="L80" s="2">
        <v>1.71</v>
      </c>
      <c r="M80" s="13" t="s">
        <v>39</v>
      </c>
      <c r="Q80" s="2">
        <v>2.86</v>
      </c>
      <c r="R80" s="2">
        <v>1.71</v>
      </c>
      <c r="W80" s="54">
        <f>J80/(H80/1000^0.5)^0.2</f>
        <v>2.4089794339316546</v>
      </c>
      <c r="X80" s="54">
        <f t="shared" ref="X80" si="8">L80/(H80/3000^0.5)^0.2</f>
        <v>2.5124084098850035</v>
      </c>
    </row>
    <row r="81" spans="1:24" x14ac:dyDescent="0.25">
      <c r="A81">
        <v>8</v>
      </c>
      <c r="B81" s="17">
        <v>2</v>
      </c>
      <c r="C81" s="1">
        <v>2.25</v>
      </c>
      <c r="D81" s="1">
        <v>0.1</v>
      </c>
      <c r="E81" s="19">
        <v>1.7</v>
      </c>
      <c r="F81" s="2">
        <v>1</v>
      </c>
      <c r="G81" s="18">
        <v>2.46E-2</v>
      </c>
      <c r="H81" s="1">
        <v>8</v>
      </c>
      <c r="I81" s="2">
        <v>2.2200000000000002</v>
      </c>
      <c r="J81" s="2">
        <v>1.89</v>
      </c>
      <c r="K81" s="2">
        <v>2.3199999999999998</v>
      </c>
      <c r="L81" s="2">
        <v>1.74</v>
      </c>
      <c r="M81" s="13" t="s">
        <v>39</v>
      </c>
      <c r="Q81" s="2">
        <v>2.3199999999999998</v>
      </c>
      <c r="R81" s="2">
        <v>1.74</v>
      </c>
      <c r="W81" s="54">
        <f t="shared" ref="W81:W82" si="9">J81/(H81/1000^0.5)^0.2</f>
        <v>2.4879623661917085</v>
      </c>
      <c r="X81" s="54">
        <f t="shared" ref="X81:X86" si="10">L81/(H81/3000^0.5)^0.2</f>
        <v>2.5564857504093017</v>
      </c>
    </row>
    <row r="82" spans="1:24" x14ac:dyDescent="0.25">
      <c r="A82">
        <v>14</v>
      </c>
      <c r="B82" s="17">
        <v>2</v>
      </c>
      <c r="C82" s="1">
        <v>2.25</v>
      </c>
      <c r="D82" s="1">
        <v>0.1</v>
      </c>
      <c r="E82" s="19">
        <v>1.7</v>
      </c>
      <c r="F82" s="2">
        <v>1.1599999999999999</v>
      </c>
      <c r="G82" s="18">
        <v>1.6400000000000001E-2</v>
      </c>
      <c r="H82" s="1">
        <v>8</v>
      </c>
      <c r="I82" s="2">
        <v>3.25</v>
      </c>
      <c r="J82" s="2">
        <v>1.78</v>
      </c>
      <c r="K82" s="2">
        <v>3.5</v>
      </c>
      <c r="L82" s="2">
        <v>1.54</v>
      </c>
      <c r="M82" s="13" t="s">
        <v>39</v>
      </c>
      <c r="Q82" s="2">
        <v>3.5</v>
      </c>
      <c r="R82" s="2">
        <v>1.54</v>
      </c>
      <c r="W82" s="54">
        <f t="shared" si="9"/>
        <v>2.3431603237149425</v>
      </c>
      <c r="X82" s="54">
        <f t="shared" si="10"/>
        <v>2.2626368135806465</v>
      </c>
    </row>
    <row r="83" spans="1:24" x14ac:dyDescent="0.25">
      <c r="A83">
        <v>18</v>
      </c>
      <c r="B83" s="17">
        <v>2</v>
      </c>
      <c r="C83" s="1">
        <v>2.25</v>
      </c>
      <c r="D83" s="1">
        <v>0.1</v>
      </c>
      <c r="E83" s="19">
        <v>1.7</v>
      </c>
      <c r="F83" s="2">
        <v>1.1599999999999999</v>
      </c>
      <c r="G83" s="18">
        <v>2.46E-2</v>
      </c>
      <c r="H83" s="1">
        <v>8</v>
      </c>
      <c r="I83" s="2"/>
      <c r="J83" s="2"/>
      <c r="K83" s="2">
        <v>2.69</v>
      </c>
      <c r="L83" s="2">
        <v>1.74</v>
      </c>
      <c r="M83" s="13" t="s">
        <v>39</v>
      </c>
      <c r="Q83" s="2">
        <v>2.69</v>
      </c>
      <c r="R83" s="2">
        <v>1.74</v>
      </c>
      <c r="W83" s="54"/>
      <c r="X83" s="54">
        <f t="shared" si="10"/>
        <v>2.5564857504093017</v>
      </c>
    </row>
    <row r="84" spans="1:24" x14ac:dyDescent="0.25">
      <c r="A84">
        <v>24</v>
      </c>
      <c r="B84" s="17">
        <v>2</v>
      </c>
      <c r="C84" s="1">
        <v>2.25</v>
      </c>
      <c r="D84" s="1">
        <v>0.1</v>
      </c>
      <c r="E84" s="19">
        <v>1.7</v>
      </c>
      <c r="F84" s="2">
        <v>1.31</v>
      </c>
      <c r="G84" s="18">
        <v>1.6400000000000001E-2</v>
      </c>
      <c r="H84" s="1">
        <v>8</v>
      </c>
      <c r="I84" s="2"/>
      <c r="J84" s="2"/>
      <c r="K84" s="2">
        <v>4</v>
      </c>
      <c r="L84" s="2">
        <v>1.5</v>
      </c>
      <c r="M84" s="13" t="s">
        <v>39</v>
      </c>
      <c r="Q84" s="2">
        <v>4</v>
      </c>
      <c r="R84" s="2">
        <v>1.5</v>
      </c>
      <c r="W84" s="54"/>
      <c r="X84" s="54">
        <f t="shared" si="10"/>
        <v>2.2038670262149154</v>
      </c>
    </row>
    <row r="85" spans="1:24" x14ac:dyDescent="0.25">
      <c r="A85">
        <v>28</v>
      </c>
      <c r="B85" s="17">
        <v>2</v>
      </c>
      <c r="C85" s="1">
        <v>2.25</v>
      </c>
      <c r="D85" s="1">
        <v>0.1</v>
      </c>
      <c r="E85" s="19">
        <v>1.7</v>
      </c>
      <c r="F85" s="2">
        <v>1.31</v>
      </c>
      <c r="G85" s="18">
        <v>2.46E-2</v>
      </c>
      <c r="H85" s="1">
        <v>8</v>
      </c>
      <c r="I85" s="2"/>
      <c r="J85" s="2"/>
      <c r="K85" s="2">
        <v>3.25</v>
      </c>
      <c r="L85" s="2">
        <v>1.52</v>
      </c>
      <c r="M85" s="13" t="s">
        <v>39</v>
      </c>
      <c r="Q85" s="2">
        <v>3.25</v>
      </c>
      <c r="R85" s="2">
        <v>1.52</v>
      </c>
      <c r="W85" s="54"/>
      <c r="X85" s="54">
        <f t="shared" si="10"/>
        <v>2.2332519198977812</v>
      </c>
    </row>
    <row r="86" spans="1:24" x14ac:dyDescent="0.25">
      <c r="A86">
        <v>32</v>
      </c>
      <c r="B86" s="17">
        <v>2</v>
      </c>
      <c r="C86" s="1">
        <v>2.25</v>
      </c>
      <c r="D86" s="1">
        <v>0.1</v>
      </c>
      <c r="E86" s="19">
        <v>1.7</v>
      </c>
      <c r="F86" s="2">
        <v>1.31</v>
      </c>
      <c r="G86" s="18">
        <v>3.2800000000000003E-2</v>
      </c>
      <c r="H86" s="1">
        <v>8</v>
      </c>
      <c r="I86" s="2"/>
      <c r="J86" s="2"/>
      <c r="K86" s="2">
        <v>2.68</v>
      </c>
      <c r="L86" s="2">
        <v>1.67</v>
      </c>
      <c r="M86" s="13" t="s">
        <v>39</v>
      </c>
      <c r="Q86" s="2">
        <v>2.68</v>
      </c>
      <c r="R86" s="2">
        <v>1.67</v>
      </c>
      <c r="W86" s="54"/>
      <c r="X86" s="54">
        <f t="shared" si="10"/>
        <v>2.4536386225192723</v>
      </c>
    </row>
    <row r="87" spans="1:24" x14ac:dyDescent="0.25">
      <c r="A87">
        <v>36</v>
      </c>
      <c r="B87" s="17">
        <v>2</v>
      </c>
      <c r="C87" s="1">
        <v>2.25</v>
      </c>
      <c r="D87" s="1">
        <v>0.1</v>
      </c>
      <c r="E87" s="19">
        <v>1.63</v>
      </c>
      <c r="F87" s="2">
        <v>1.85</v>
      </c>
      <c r="G87" s="18">
        <v>3.5999999999999997E-2</v>
      </c>
      <c r="H87" s="1">
        <v>8</v>
      </c>
      <c r="I87" s="2"/>
      <c r="J87" s="2"/>
      <c r="K87" s="2"/>
      <c r="L87" s="2"/>
      <c r="Q87" s="2"/>
      <c r="R87" s="2"/>
      <c r="W87" s="54"/>
      <c r="X87" s="54"/>
    </row>
    <row r="88" spans="1:24" x14ac:dyDescent="0.25">
      <c r="A88">
        <v>40</v>
      </c>
      <c r="B88" s="17">
        <v>2</v>
      </c>
      <c r="C88" s="1">
        <v>2.25</v>
      </c>
      <c r="D88" s="1">
        <v>0.1</v>
      </c>
      <c r="E88" s="19">
        <v>1.63</v>
      </c>
      <c r="F88" s="2">
        <v>2.19</v>
      </c>
      <c r="G88" s="18">
        <v>3.5999999999999997E-2</v>
      </c>
      <c r="H88" s="1">
        <v>8</v>
      </c>
      <c r="I88" s="2"/>
      <c r="J88" s="2"/>
      <c r="K88" s="2">
        <v>4.76</v>
      </c>
      <c r="L88" s="2">
        <v>1.41</v>
      </c>
      <c r="Q88" s="2">
        <v>4.76</v>
      </c>
      <c r="R88" s="2">
        <v>1.41</v>
      </c>
      <c r="W88" s="54"/>
      <c r="X88" s="54"/>
    </row>
    <row r="89" spans="1:24" x14ac:dyDescent="0.25">
      <c r="A89">
        <v>44</v>
      </c>
      <c r="B89" s="17">
        <v>2</v>
      </c>
      <c r="C89" s="1">
        <v>2.25</v>
      </c>
      <c r="D89" s="1">
        <v>0.1</v>
      </c>
      <c r="E89" s="19">
        <v>1.63</v>
      </c>
      <c r="F89" s="2">
        <v>2.69</v>
      </c>
      <c r="G89" s="18">
        <v>3.5999999999999997E-2</v>
      </c>
      <c r="H89" s="1">
        <v>8</v>
      </c>
      <c r="I89" s="2">
        <v>5.74</v>
      </c>
      <c r="J89" s="2">
        <v>1.46</v>
      </c>
      <c r="K89" s="2">
        <v>5.8</v>
      </c>
      <c r="L89" s="2">
        <v>1.43</v>
      </c>
      <c r="Q89" s="2">
        <v>5.8</v>
      </c>
      <c r="R89" s="2">
        <v>1.43</v>
      </c>
      <c r="W89" s="54"/>
      <c r="X89" s="54"/>
    </row>
    <row r="90" spans="1:24" x14ac:dyDescent="0.25">
      <c r="A90" s="8">
        <v>48</v>
      </c>
      <c r="B90" s="20">
        <v>2</v>
      </c>
      <c r="C90" s="3">
        <v>2.25</v>
      </c>
      <c r="D90" s="1">
        <v>0.1</v>
      </c>
      <c r="E90" s="21">
        <v>1.63</v>
      </c>
      <c r="F90" s="4">
        <v>3.11</v>
      </c>
      <c r="G90" s="22">
        <v>3.5999999999999997E-2</v>
      </c>
      <c r="H90" s="3">
        <v>8</v>
      </c>
      <c r="I90" s="4">
        <v>6.49</v>
      </c>
      <c r="J90" s="4">
        <v>1.53</v>
      </c>
      <c r="K90" s="4">
        <v>6.55</v>
      </c>
      <c r="L90" s="4">
        <v>1.5</v>
      </c>
      <c r="M90" s="8"/>
      <c r="Q90" s="4">
        <v>6.55</v>
      </c>
      <c r="R90" s="4">
        <v>1.5</v>
      </c>
      <c r="W90" s="54"/>
      <c r="X90" s="54"/>
    </row>
    <row r="91" spans="1:24" x14ac:dyDescent="0.25">
      <c r="A91">
        <v>52</v>
      </c>
      <c r="B91" s="17">
        <v>3</v>
      </c>
      <c r="C91" s="1">
        <v>2.25</v>
      </c>
      <c r="D91" s="1">
        <v>0.1</v>
      </c>
      <c r="E91" s="19">
        <v>1.7</v>
      </c>
      <c r="F91" s="2">
        <v>0.99</v>
      </c>
      <c r="G91" s="18">
        <v>1.6400000000000001E-2</v>
      </c>
      <c r="H91" s="1">
        <v>8</v>
      </c>
      <c r="I91" s="2">
        <v>1.65</v>
      </c>
      <c r="J91" s="2">
        <v>2.2400000000000002</v>
      </c>
      <c r="K91" s="2">
        <v>1.68</v>
      </c>
      <c r="L91" s="2">
        <v>2.15</v>
      </c>
      <c r="M91" s="13" t="s">
        <v>39</v>
      </c>
      <c r="Q91" s="2">
        <v>1.68</v>
      </c>
      <c r="S91" s="2">
        <v>2.15</v>
      </c>
      <c r="W91" s="54">
        <f t="shared" ref="W91:W96" si="11">J91/(H91/1000^0.5)^0.2</f>
        <v>2.948696137708692</v>
      </c>
      <c r="X91" s="54">
        <f t="shared" ref="X91:X96" si="12">L91/(H91/3000^0.5)^0.2</f>
        <v>3.1588760709080455</v>
      </c>
    </row>
    <row r="92" spans="1:24" x14ac:dyDescent="0.25">
      <c r="A92">
        <v>57</v>
      </c>
      <c r="B92" s="17">
        <v>3</v>
      </c>
      <c r="C92" s="1">
        <v>2.25</v>
      </c>
      <c r="D92" s="1">
        <v>0.1</v>
      </c>
      <c r="E92" s="19">
        <v>1.7</v>
      </c>
      <c r="F92" s="2">
        <v>0.99</v>
      </c>
      <c r="G92" s="18">
        <v>2.46E-2</v>
      </c>
      <c r="H92" s="1">
        <v>8</v>
      </c>
      <c r="I92" s="2"/>
      <c r="J92" s="2"/>
      <c r="K92" s="2">
        <v>1.39</v>
      </c>
      <c r="L92" s="2">
        <v>2.1</v>
      </c>
      <c r="M92" s="13" t="s">
        <v>39</v>
      </c>
      <c r="Q92" s="2">
        <v>1.39</v>
      </c>
      <c r="S92" s="2">
        <v>2.1</v>
      </c>
      <c r="W92" s="54"/>
      <c r="X92" s="54">
        <f t="shared" si="12"/>
        <v>3.0854138367008819</v>
      </c>
    </row>
    <row r="93" spans="1:24" x14ac:dyDescent="0.25">
      <c r="A93">
        <v>61</v>
      </c>
      <c r="B93" s="17">
        <v>3</v>
      </c>
      <c r="C93" s="1">
        <v>2.25</v>
      </c>
      <c r="D93" s="1">
        <v>0.1</v>
      </c>
      <c r="E93" s="19">
        <v>1.7</v>
      </c>
      <c r="F93" s="2">
        <v>1.1499999999999999</v>
      </c>
      <c r="G93" s="18">
        <v>1.6400000000000001E-2</v>
      </c>
      <c r="H93" s="1">
        <v>8</v>
      </c>
      <c r="I93" s="2">
        <v>1.88</v>
      </c>
      <c r="J93" s="2">
        <v>2.34</v>
      </c>
      <c r="K93" s="2">
        <v>2.0299999999999998</v>
      </c>
      <c r="L93" s="2">
        <v>2</v>
      </c>
      <c r="M93" s="13" t="s">
        <v>39</v>
      </c>
      <c r="Q93" s="2">
        <v>2.0299999999999998</v>
      </c>
      <c r="S93" s="2">
        <v>2</v>
      </c>
      <c r="W93" s="54">
        <f t="shared" si="11"/>
        <v>3.0803343581421152</v>
      </c>
      <c r="X93" s="54">
        <f t="shared" si="12"/>
        <v>2.9384893682865538</v>
      </c>
    </row>
    <row r="94" spans="1:24" x14ac:dyDescent="0.25">
      <c r="A94">
        <v>65</v>
      </c>
      <c r="B94" s="17">
        <v>3</v>
      </c>
      <c r="C94" s="1">
        <v>2.25</v>
      </c>
      <c r="D94" s="1">
        <v>0.1</v>
      </c>
      <c r="E94" s="19">
        <v>1.7</v>
      </c>
      <c r="F94" s="2">
        <v>1.1499999999999999</v>
      </c>
      <c r="G94" s="18">
        <v>2.46E-2</v>
      </c>
      <c r="H94" s="1">
        <v>8</v>
      </c>
      <c r="I94" s="2">
        <v>1.55</v>
      </c>
      <c r="J94" s="2">
        <v>2.2799999999999998</v>
      </c>
      <c r="K94" s="2">
        <v>1.63</v>
      </c>
      <c r="L94" s="2">
        <v>2.0699999999999998</v>
      </c>
      <c r="M94" s="13" t="s">
        <v>39</v>
      </c>
      <c r="Q94" s="2">
        <v>1.63</v>
      </c>
      <c r="S94" s="2">
        <v>2.0699999999999998</v>
      </c>
      <c r="W94" s="54">
        <f t="shared" si="11"/>
        <v>3.0013514258820608</v>
      </c>
      <c r="X94" s="54">
        <f t="shared" si="12"/>
        <v>3.0413364961765832</v>
      </c>
    </row>
    <row r="95" spans="1:24" x14ac:dyDescent="0.25">
      <c r="A95">
        <v>70</v>
      </c>
      <c r="B95" s="17">
        <v>3</v>
      </c>
      <c r="C95" s="1">
        <v>2.25</v>
      </c>
      <c r="D95" s="1">
        <v>0.1</v>
      </c>
      <c r="E95" s="19">
        <v>1.7</v>
      </c>
      <c r="F95" s="2">
        <v>1.3</v>
      </c>
      <c r="G95" s="18">
        <v>1.6400000000000001E-2</v>
      </c>
      <c r="H95" s="1">
        <v>8</v>
      </c>
      <c r="I95" s="2">
        <v>2.25</v>
      </c>
      <c r="J95" s="2">
        <v>2.0699999999999998</v>
      </c>
      <c r="K95" s="2">
        <v>2.4</v>
      </c>
      <c r="L95" s="2">
        <v>1.82</v>
      </c>
      <c r="M95" s="13" t="s">
        <v>39</v>
      </c>
      <c r="Q95" s="2">
        <v>2.4</v>
      </c>
      <c r="S95" s="2">
        <v>1.82</v>
      </c>
      <c r="W95" s="54">
        <f t="shared" si="11"/>
        <v>2.7249111629718712</v>
      </c>
      <c r="X95" s="54">
        <f t="shared" si="12"/>
        <v>2.674025325140764</v>
      </c>
    </row>
    <row r="96" spans="1:24" x14ac:dyDescent="0.25">
      <c r="A96">
        <v>75</v>
      </c>
      <c r="B96" s="17">
        <v>3</v>
      </c>
      <c r="C96" s="1">
        <v>2.25</v>
      </c>
      <c r="D96" s="1">
        <v>0.1</v>
      </c>
      <c r="E96" s="19">
        <v>1.7</v>
      </c>
      <c r="F96" s="2">
        <v>1.3</v>
      </c>
      <c r="G96" s="18">
        <v>2.46E-2</v>
      </c>
      <c r="H96" s="1">
        <v>8</v>
      </c>
      <c r="I96" s="2">
        <v>1.82</v>
      </c>
      <c r="J96" s="2">
        <v>2.12</v>
      </c>
      <c r="K96" s="2">
        <v>1.96</v>
      </c>
      <c r="L96" s="2">
        <v>1.83</v>
      </c>
      <c r="M96" s="13" t="s">
        <v>39</v>
      </c>
      <c r="Q96" s="2">
        <v>1.96</v>
      </c>
      <c r="S96" s="2">
        <v>1.83</v>
      </c>
      <c r="W96" s="54">
        <f t="shared" si="11"/>
        <v>2.7907302731885832</v>
      </c>
      <c r="X96" s="54">
        <f t="shared" si="12"/>
        <v>2.6887177719821969</v>
      </c>
    </row>
    <row r="97" spans="1:24" x14ac:dyDescent="0.25">
      <c r="A97">
        <v>82</v>
      </c>
      <c r="B97" s="17">
        <v>3</v>
      </c>
      <c r="C97" s="1">
        <v>2.25</v>
      </c>
      <c r="D97" s="1">
        <v>0.1</v>
      </c>
      <c r="E97" s="19">
        <v>1.63</v>
      </c>
      <c r="F97" s="2">
        <v>1.84</v>
      </c>
      <c r="G97" s="18">
        <v>3.5999999999999997E-2</v>
      </c>
      <c r="H97" s="1">
        <v>8</v>
      </c>
      <c r="I97" s="2">
        <v>2.19</v>
      </c>
      <c r="J97" s="2">
        <v>2.08</v>
      </c>
      <c r="K97" s="2">
        <v>2.33</v>
      </c>
      <c r="L97" s="2">
        <v>1.84</v>
      </c>
      <c r="Q97" s="2">
        <v>2.33</v>
      </c>
      <c r="S97" s="2">
        <v>1.84</v>
      </c>
      <c r="W97" s="54"/>
      <c r="X97" s="54"/>
    </row>
    <row r="98" spans="1:24" x14ac:dyDescent="0.25">
      <c r="A98">
        <v>87</v>
      </c>
      <c r="B98" s="17">
        <v>3</v>
      </c>
      <c r="C98" s="1">
        <v>2.25</v>
      </c>
      <c r="D98" s="1">
        <v>0.1</v>
      </c>
      <c r="E98" s="19">
        <v>1.63</v>
      </c>
      <c r="F98" s="2">
        <v>2.19</v>
      </c>
      <c r="G98" s="18">
        <v>3.5999999999999997E-2</v>
      </c>
      <c r="H98" s="1">
        <v>8</v>
      </c>
      <c r="I98" s="2">
        <v>2.68</v>
      </c>
      <c r="J98" s="2">
        <v>1.97</v>
      </c>
      <c r="K98" s="2">
        <v>2.86</v>
      </c>
      <c r="L98" s="2">
        <v>1.73</v>
      </c>
      <c r="Q98" s="2">
        <v>2.86</v>
      </c>
      <c r="S98" s="2">
        <v>1.73</v>
      </c>
      <c r="W98" s="54"/>
      <c r="X98" s="54"/>
    </row>
    <row r="99" spans="1:24" x14ac:dyDescent="0.25">
      <c r="A99">
        <v>92</v>
      </c>
      <c r="B99" s="17">
        <v>3</v>
      </c>
      <c r="C99" s="1">
        <v>2.25</v>
      </c>
      <c r="D99" s="1">
        <v>0.1</v>
      </c>
      <c r="E99" s="19">
        <v>1.63</v>
      </c>
      <c r="F99" s="2">
        <v>2.66</v>
      </c>
      <c r="G99" s="18">
        <v>3.5999999999999997E-2</v>
      </c>
      <c r="H99" s="1">
        <v>8</v>
      </c>
      <c r="I99" s="2">
        <v>3.35</v>
      </c>
      <c r="J99" s="2">
        <v>1.87</v>
      </c>
      <c r="K99" s="2">
        <v>3.49</v>
      </c>
      <c r="L99" s="2">
        <v>1.72</v>
      </c>
      <c r="Q99" s="2">
        <v>3.49</v>
      </c>
      <c r="S99" s="2">
        <v>1.72</v>
      </c>
      <c r="W99" s="54"/>
      <c r="X99" s="54"/>
    </row>
    <row r="100" spans="1:24" x14ac:dyDescent="0.25">
      <c r="A100">
        <v>97</v>
      </c>
      <c r="B100" s="17">
        <v>3</v>
      </c>
      <c r="C100" s="1">
        <v>2.25</v>
      </c>
      <c r="D100" s="1">
        <v>0.1</v>
      </c>
      <c r="E100" s="19">
        <v>1.63</v>
      </c>
      <c r="F100" s="2">
        <v>3.13</v>
      </c>
      <c r="G100" s="18">
        <v>3.5999999999999997E-2</v>
      </c>
      <c r="H100" s="1">
        <v>8</v>
      </c>
      <c r="I100" s="2">
        <v>3.86</v>
      </c>
      <c r="J100" s="2">
        <v>1.95</v>
      </c>
      <c r="K100" s="2">
        <v>4.04</v>
      </c>
      <c r="L100" s="2">
        <v>1.78</v>
      </c>
      <c r="Q100" s="2">
        <v>4.04</v>
      </c>
      <c r="S100" s="2">
        <v>1.78</v>
      </c>
      <c r="W100" s="54"/>
      <c r="X100" s="54"/>
    </row>
    <row r="101" spans="1:24" x14ac:dyDescent="0.25">
      <c r="A101">
        <v>102</v>
      </c>
      <c r="B101" s="17">
        <v>4</v>
      </c>
      <c r="C101" s="1">
        <v>2.25</v>
      </c>
      <c r="D101" s="1">
        <v>0.1</v>
      </c>
      <c r="E101" s="19">
        <v>1.7</v>
      </c>
      <c r="F101" s="2">
        <v>0.99</v>
      </c>
      <c r="G101" s="18">
        <v>1.6400000000000001E-2</v>
      </c>
      <c r="H101" s="1">
        <v>8</v>
      </c>
      <c r="I101" s="2"/>
      <c r="J101" s="2"/>
      <c r="K101" s="2">
        <v>1.1599999999999999</v>
      </c>
      <c r="L101" s="2">
        <v>2.56</v>
      </c>
      <c r="M101" s="13" t="s">
        <v>39</v>
      </c>
      <c r="Q101" s="2">
        <v>1.1599999999999999</v>
      </c>
      <c r="T101" s="2">
        <v>2.56</v>
      </c>
      <c r="W101" s="54"/>
      <c r="X101" s="54">
        <f t="shared" ref="X101:X105" si="13">L101/(H101/3000^0.5)^0.2</f>
        <v>3.7612663914067892</v>
      </c>
    </row>
    <row r="102" spans="1:24" x14ac:dyDescent="0.25">
      <c r="A102">
        <v>106</v>
      </c>
      <c r="B102" s="17">
        <v>4</v>
      </c>
      <c r="C102" s="1">
        <v>2.25</v>
      </c>
      <c r="D102" s="1">
        <v>0.1</v>
      </c>
      <c r="E102" s="19">
        <v>1.7</v>
      </c>
      <c r="F102" s="2">
        <v>1.1499999999999999</v>
      </c>
      <c r="G102" s="18">
        <v>1.6400000000000001E-2</v>
      </c>
      <c r="H102" s="1">
        <v>8</v>
      </c>
      <c r="I102" s="2">
        <v>1.24</v>
      </c>
      <c r="J102" s="2">
        <v>2.99</v>
      </c>
      <c r="K102" s="2">
        <v>1.33</v>
      </c>
      <c r="L102" s="2">
        <v>2.6</v>
      </c>
      <c r="M102" s="13" t="s">
        <v>39</v>
      </c>
      <c r="Q102" s="2">
        <v>1.33</v>
      </c>
      <c r="T102" s="2">
        <v>2.6</v>
      </c>
      <c r="W102" s="54">
        <f t="shared" ref="W102:W103" si="14">J102/(H102/1000^0.5)^0.2</f>
        <v>3.9359827909593701</v>
      </c>
      <c r="X102" s="54">
        <f t="shared" si="13"/>
        <v>3.8200361787725203</v>
      </c>
    </row>
    <row r="103" spans="1:24" x14ac:dyDescent="0.25">
      <c r="A103">
        <v>114</v>
      </c>
      <c r="B103" s="17">
        <v>4</v>
      </c>
      <c r="C103" s="1">
        <v>2.25</v>
      </c>
      <c r="D103" s="1">
        <v>0.1</v>
      </c>
      <c r="E103" s="19">
        <v>1.7</v>
      </c>
      <c r="F103" s="2">
        <v>1.31</v>
      </c>
      <c r="G103" s="18">
        <v>1.6400000000000001E-2</v>
      </c>
      <c r="H103" s="1">
        <v>8</v>
      </c>
      <c r="I103" s="2">
        <v>1.48</v>
      </c>
      <c r="J103" s="2">
        <v>2.73</v>
      </c>
      <c r="K103" s="2">
        <v>1.64</v>
      </c>
      <c r="L103" s="2">
        <v>2.2400000000000002</v>
      </c>
      <c r="M103" s="13" t="s">
        <v>39</v>
      </c>
      <c r="Q103" s="2">
        <v>1.64</v>
      </c>
      <c r="T103" s="2">
        <v>2.2400000000000002</v>
      </c>
      <c r="W103" s="54">
        <f t="shared" si="14"/>
        <v>3.593723417832468</v>
      </c>
      <c r="X103" s="54">
        <f t="shared" si="13"/>
        <v>3.2911080924809406</v>
      </c>
    </row>
    <row r="104" spans="1:24" x14ac:dyDescent="0.25">
      <c r="A104">
        <v>120</v>
      </c>
      <c r="B104" s="17">
        <v>4</v>
      </c>
      <c r="C104" s="1">
        <v>2.25</v>
      </c>
      <c r="D104" s="1">
        <v>0.1</v>
      </c>
      <c r="E104" s="19">
        <v>1.7</v>
      </c>
      <c r="F104" s="2">
        <v>1.31</v>
      </c>
      <c r="G104" s="18">
        <v>2.46E-2</v>
      </c>
      <c r="H104" s="1">
        <v>8</v>
      </c>
      <c r="I104" s="2"/>
      <c r="J104" s="2"/>
      <c r="K104" s="2">
        <v>1.26</v>
      </c>
      <c r="L104" s="2">
        <v>2.54</v>
      </c>
      <c r="M104" s="13" t="s">
        <v>39</v>
      </c>
      <c r="Q104" s="2">
        <v>1.26</v>
      </c>
      <c r="T104" s="2">
        <v>2.54</v>
      </c>
      <c r="W104" s="54"/>
      <c r="X104" s="54">
        <f t="shared" si="13"/>
        <v>3.7318814977239234</v>
      </c>
    </row>
    <row r="105" spans="1:24" x14ac:dyDescent="0.25">
      <c r="A105">
        <v>125</v>
      </c>
      <c r="B105" s="17">
        <v>4</v>
      </c>
      <c r="C105" s="1">
        <v>2.25</v>
      </c>
      <c r="D105" s="1">
        <v>0.1</v>
      </c>
      <c r="E105" s="19">
        <v>1.7</v>
      </c>
      <c r="F105" s="2">
        <v>1.31</v>
      </c>
      <c r="G105" s="18">
        <v>3.2800000000000003E-2</v>
      </c>
      <c r="H105" s="1">
        <v>8</v>
      </c>
      <c r="I105" s="2"/>
      <c r="J105" s="2"/>
      <c r="K105" s="2">
        <v>1.1100000000000001</v>
      </c>
      <c r="L105" s="2">
        <v>2.44</v>
      </c>
      <c r="M105" s="13" t="s">
        <v>39</v>
      </c>
      <c r="Q105" s="2">
        <v>1.1100000000000001</v>
      </c>
      <c r="T105" s="2">
        <v>2.44</v>
      </c>
      <c r="W105" s="54"/>
      <c r="X105" s="54">
        <f t="shared" si="13"/>
        <v>3.5849570293095958</v>
      </c>
    </row>
    <row r="106" spans="1:24" x14ac:dyDescent="0.25">
      <c r="A106">
        <v>128</v>
      </c>
      <c r="B106" s="17">
        <v>4</v>
      </c>
      <c r="C106" s="1">
        <v>2.25</v>
      </c>
      <c r="D106" s="1">
        <v>0.1</v>
      </c>
      <c r="E106" s="19">
        <v>1.63</v>
      </c>
      <c r="F106" s="2">
        <v>1.4</v>
      </c>
      <c r="G106" s="18">
        <v>3.5999999999999997E-2</v>
      </c>
      <c r="H106" s="1">
        <v>8</v>
      </c>
      <c r="I106" s="2">
        <v>1</v>
      </c>
      <c r="J106" s="2">
        <v>3.23</v>
      </c>
      <c r="K106" s="2">
        <v>1.07</v>
      </c>
      <c r="L106" s="2">
        <v>2.84</v>
      </c>
      <c r="Q106" s="2">
        <v>1.07</v>
      </c>
      <c r="T106" s="2">
        <v>2.84</v>
      </c>
      <c r="W106" s="54"/>
      <c r="X106" s="54"/>
    </row>
    <row r="107" spans="1:24" x14ac:dyDescent="0.25">
      <c r="A107">
        <v>131</v>
      </c>
      <c r="B107" s="17">
        <v>4</v>
      </c>
      <c r="C107" s="1">
        <v>2.25</v>
      </c>
      <c r="D107" s="1">
        <v>0.1</v>
      </c>
      <c r="E107" s="19">
        <v>1.63</v>
      </c>
      <c r="F107" s="2">
        <v>1.63</v>
      </c>
      <c r="G107" s="18">
        <v>3.5999999999999997E-2</v>
      </c>
      <c r="H107" s="1">
        <v>8</v>
      </c>
      <c r="I107" s="2">
        <v>1.19</v>
      </c>
      <c r="J107" s="2">
        <v>3.11</v>
      </c>
      <c r="K107" s="2"/>
      <c r="L107" s="2"/>
      <c r="Q107" s="2"/>
      <c r="T107" s="2"/>
      <c r="W107" s="54"/>
      <c r="X107" s="54"/>
    </row>
    <row r="108" spans="1:24" x14ac:dyDescent="0.25">
      <c r="A108">
        <v>137</v>
      </c>
      <c r="B108" s="17">
        <v>4</v>
      </c>
      <c r="C108" s="1">
        <v>2.25</v>
      </c>
      <c r="D108" s="1">
        <v>0.1</v>
      </c>
      <c r="E108" s="19">
        <v>1.63</v>
      </c>
      <c r="F108" s="2">
        <v>2.19</v>
      </c>
      <c r="G108" s="18">
        <v>3.5999999999999997E-2</v>
      </c>
      <c r="H108" s="1">
        <v>8</v>
      </c>
      <c r="I108" s="2">
        <v>1.88</v>
      </c>
      <c r="J108" s="2">
        <v>2.27</v>
      </c>
      <c r="K108" s="2">
        <v>2.0299999999999998</v>
      </c>
      <c r="L108" s="2">
        <v>1.94</v>
      </c>
      <c r="Q108" s="2">
        <v>2.0299999999999998</v>
      </c>
      <c r="T108" s="2">
        <v>1.94</v>
      </c>
      <c r="W108" s="54"/>
      <c r="X108" s="54"/>
    </row>
    <row r="109" spans="1:24" x14ac:dyDescent="0.25">
      <c r="A109">
        <v>143</v>
      </c>
      <c r="B109" s="17">
        <v>4</v>
      </c>
      <c r="C109" s="1">
        <v>2.25</v>
      </c>
      <c r="D109" s="1">
        <v>0.1</v>
      </c>
      <c r="E109" s="19">
        <v>1.63</v>
      </c>
      <c r="F109" s="2">
        <v>2.69</v>
      </c>
      <c r="G109" s="18">
        <v>3.5999999999999997E-2</v>
      </c>
      <c r="H109" s="1">
        <v>8</v>
      </c>
      <c r="I109" s="2">
        <v>2.52</v>
      </c>
      <c r="J109" s="2">
        <v>1.89</v>
      </c>
      <c r="K109" s="2">
        <v>2.69</v>
      </c>
      <c r="L109" s="2">
        <v>1.66</v>
      </c>
      <c r="Q109" s="2">
        <v>2.69</v>
      </c>
      <c r="T109" s="2">
        <v>1.66</v>
      </c>
      <c r="W109" s="54"/>
      <c r="X109" s="54"/>
    </row>
    <row r="110" spans="1:24" x14ac:dyDescent="0.25">
      <c r="A110">
        <v>149</v>
      </c>
      <c r="B110" s="17">
        <v>4</v>
      </c>
      <c r="C110" s="1">
        <v>2.25</v>
      </c>
      <c r="D110" s="1">
        <v>0.1</v>
      </c>
      <c r="E110" s="19">
        <v>1.63</v>
      </c>
      <c r="F110" s="2">
        <v>3.22</v>
      </c>
      <c r="G110" s="18">
        <v>3.5999999999999997E-2</v>
      </c>
      <c r="H110" s="1">
        <v>8</v>
      </c>
      <c r="I110" s="2">
        <v>3.03</v>
      </c>
      <c r="J110" s="2">
        <v>1.88</v>
      </c>
      <c r="K110" s="2">
        <v>3.19</v>
      </c>
      <c r="L110" s="2">
        <v>1.7</v>
      </c>
      <c r="Q110" s="2">
        <v>3.19</v>
      </c>
      <c r="T110" s="2">
        <v>1.7</v>
      </c>
      <c r="W110" s="54"/>
      <c r="X110" s="54"/>
    </row>
    <row r="111" spans="1:24" x14ac:dyDescent="0.25">
      <c r="A111">
        <v>158</v>
      </c>
      <c r="B111" s="17">
        <v>6</v>
      </c>
      <c r="C111" s="1">
        <v>2.25</v>
      </c>
      <c r="D111" s="1">
        <v>0.1</v>
      </c>
      <c r="E111" s="19">
        <v>1.7</v>
      </c>
      <c r="F111" s="2">
        <v>1.31</v>
      </c>
      <c r="G111" s="18">
        <v>1.6400000000000001E-2</v>
      </c>
      <c r="H111" s="1">
        <v>8</v>
      </c>
      <c r="I111" s="2">
        <v>0.81</v>
      </c>
      <c r="J111" s="2">
        <v>4.1100000000000003</v>
      </c>
      <c r="K111" s="2">
        <v>0.87</v>
      </c>
      <c r="L111" s="2">
        <v>3.52</v>
      </c>
      <c r="M111" s="13" t="s">
        <v>39</v>
      </c>
      <c r="Q111" s="2">
        <v>0.87</v>
      </c>
      <c r="U111" s="2">
        <v>3.52</v>
      </c>
      <c r="W111" s="54">
        <f>J111/(H111/1000^0.5)^0.2</f>
        <v>5.4103308598137163</v>
      </c>
      <c r="X111" s="54">
        <f t="shared" ref="X111" si="15">L111/(H111/3000^0.5)^0.2</f>
        <v>5.171741288184335</v>
      </c>
    </row>
    <row r="112" spans="1:24" x14ac:dyDescent="0.25">
      <c r="A112">
        <v>166</v>
      </c>
      <c r="B112" s="17">
        <v>6</v>
      </c>
      <c r="C112" s="1">
        <v>2.25</v>
      </c>
      <c r="D112" s="1">
        <v>0.1</v>
      </c>
      <c r="E112" s="19">
        <v>1.63</v>
      </c>
      <c r="F112" s="2">
        <v>1.63</v>
      </c>
      <c r="G112" s="18">
        <v>3.5999999999999997E-2</v>
      </c>
      <c r="H112" s="1">
        <v>8</v>
      </c>
      <c r="I112" s="2">
        <v>0.71</v>
      </c>
      <c r="J112" s="2">
        <v>3.94</v>
      </c>
      <c r="K112" s="2">
        <v>0.77</v>
      </c>
      <c r="L112" s="2">
        <v>3.35</v>
      </c>
      <c r="Q112" s="2">
        <v>0.77</v>
      </c>
      <c r="U112" s="2">
        <v>3.35</v>
      </c>
      <c r="W112" s="54"/>
      <c r="X112" s="54"/>
    </row>
    <row r="113" spans="1:24" x14ac:dyDescent="0.25">
      <c r="A113">
        <v>172</v>
      </c>
      <c r="B113" s="17">
        <v>6</v>
      </c>
      <c r="C113" s="1">
        <v>2.25</v>
      </c>
      <c r="D113" s="1">
        <v>0.1</v>
      </c>
      <c r="E113" s="19">
        <v>1.63</v>
      </c>
      <c r="F113" s="2">
        <v>1.85</v>
      </c>
      <c r="G113" s="18">
        <v>3.5999999999999997E-2</v>
      </c>
      <c r="H113" s="1">
        <v>8</v>
      </c>
      <c r="I113" s="2">
        <v>0.87</v>
      </c>
      <c r="J113" s="2">
        <v>3.38</v>
      </c>
      <c r="K113" s="2">
        <v>0.96</v>
      </c>
      <c r="L113" s="2">
        <v>2.72</v>
      </c>
      <c r="Q113" s="2">
        <v>0.96</v>
      </c>
      <c r="U113" s="2">
        <v>2.72</v>
      </c>
      <c r="W113" s="54"/>
      <c r="X113" s="54"/>
    </row>
    <row r="114" spans="1:24" x14ac:dyDescent="0.25">
      <c r="A114">
        <v>178</v>
      </c>
      <c r="B114" s="17">
        <v>6</v>
      </c>
      <c r="C114" s="1">
        <v>2.25</v>
      </c>
      <c r="D114" s="1">
        <v>0.1</v>
      </c>
      <c r="E114" s="19">
        <v>1.63</v>
      </c>
      <c r="F114" s="2">
        <v>2.16</v>
      </c>
      <c r="G114" s="18">
        <v>3.5999999999999997E-2</v>
      </c>
      <c r="H114" s="1">
        <v>8</v>
      </c>
      <c r="I114" s="2">
        <v>0.98</v>
      </c>
      <c r="J114" s="2">
        <v>3.59</v>
      </c>
      <c r="K114" s="2">
        <v>1.07</v>
      </c>
      <c r="L114" s="2">
        <v>3</v>
      </c>
      <c r="Q114" s="2">
        <v>1.07</v>
      </c>
      <c r="U114" s="2">
        <v>3</v>
      </c>
      <c r="W114" s="54"/>
      <c r="X114" s="54"/>
    </row>
    <row r="115" spans="1:24" x14ac:dyDescent="0.25">
      <c r="A115">
        <v>184</v>
      </c>
      <c r="B115" s="17">
        <v>6</v>
      </c>
      <c r="C115" s="1">
        <v>2.25</v>
      </c>
      <c r="D115" s="1">
        <v>0.1</v>
      </c>
      <c r="E115" s="19">
        <v>1.63</v>
      </c>
      <c r="F115" s="2">
        <v>2.63</v>
      </c>
      <c r="G115" s="18">
        <v>3.5999999999999997E-2</v>
      </c>
      <c r="H115" s="1">
        <v>8</v>
      </c>
      <c r="I115" s="2">
        <v>1.38</v>
      </c>
      <c r="J115" s="2">
        <v>2.69</v>
      </c>
      <c r="K115" s="2">
        <v>1.45</v>
      </c>
      <c r="L115" s="2">
        <v>2.44</v>
      </c>
      <c r="Q115" s="2">
        <v>1.45</v>
      </c>
      <c r="U115" s="2">
        <v>2.44</v>
      </c>
      <c r="W115" s="54"/>
      <c r="X115" s="54"/>
    </row>
    <row r="116" spans="1:24" x14ac:dyDescent="0.25">
      <c r="A116">
        <v>190</v>
      </c>
      <c r="B116" s="17">
        <v>6</v>
      </c>
      <c r="C116" s="1">
        <v>2.25</v>
      </c>
      <c r="D116" s="1">
        <v>0.1</v>
      </c>
      <c r="E116" s="19">
        <v>1.63</v>
      </c>
      <c r="F116" s="2">
        <v>3.15</v>
      </c>
      <c r="G116" s="18">
        <v>3.5999999999999997E-2</v>
      </c>
      <c r="H116" s="1">
        <v>8</v>
      </c>
      <c r="I116" s="2">
        <v>1.79</v>
      </c>
      <c r="J116" s="2">
        <v>2.2999999999999998</v>
      </c>
      <c r="K116" s="2">
        <v>1.9</v>
      </c>
      <c r="L116" s="2">
        <v>2.04</v>
      </c>
      <c r="Q116" s="2">
        <v>1.9</v>
      </c>
      <c r="U116" s="2">
        <v>2.04</v>
      </c>
      <c r="W116" s="54"/>
      <c r="X116" s="54"/>
    </row>
    <row r="117" spans="1:24" x14ac:dyDescent="0.25">
      <c r="A117">
        <v>196</v>
      </c>
      <c r="B117" s="17">
        <v>3</v>
      </c>
      <c r="C117" s="1">
        <v>1.25</v>
      </c>
      <c r="D117" s="1">
        <v>0.1</v>
      </c>
      <c r="E117" s="19">
        <v>1.615</v>
      </c>
      <c r="F117" s="2">
        <v>1.33</v>
      </c>
      <c r="G117" s="18">
        <v>3.5999999999999997E-2</v>
      </c>
      <c r="H117" s="1">
        <v>8</v>
      </c>
      <c r="I117" s="2">
        <v>1.41</v>
      </c>
      <c r="J117" s="2">
        <v>2.65</v>
      </c>
      <c r="K117" s="2">
        <v>1.52</v>
      </c>
      <c r="L117" s="2">
        <v>2.2999999999999998</v>
      </c>
      <c r="Q117" s="2">
        <v>1.52</v>
      </c>
      <c r="S117" s="2">
        <v>2.2999999999999998</v>
      </c>
      <c r="W117" s="54"/>
      <c r="X117" s="54"/>
    </row>
    <row r="118" spans="1:24" x14ac:dyDescent="0.25">
      <c r="A118">
        <v>201</v>
      </c>
      <c r="B118" s="17">
        <v>3</v>
      </c>
      <c r="C118" s="1">
        <v>1.25</v>
      </c>
      <c r="D118" s="1">
        <v>0.1</v>
      </c>
      <c r="E118" s="19">
        <v>1.615</v>
      </c>
      <c r="F118" s="2">
        <v>1.77</v>
      </c>
      <c r="G118" s="18">
        <v>3.5999999999999997E-2</v>
      </c>
      <c r="H118" s="1">
        <v>8</v>
      </c>
      <c r="I118" s="2">
        <v>2.1</v>
      </c>
      <c r="J118" s="2">
        <v>2.13</v>
      </c>
      <c r="K118" s="2">
        <v>2.25</v>
      </c>
      <c r="L118" s="2">
        <v>1.85</v>
      </c>
      <c r="Q118" s="2">
        <v>2.25</v>
      </c>
      <c r="S118" s="2">
        <v>1.85</v>
      </c>
      <c r="W118" s="54"/>
      <c r="X118" s="54"/>
    </row>
    <row r="119" spans="1:24" x14ac:dyDescent="0.25">
      <c r="A119">
        <v>206</v>
      </c>
      <c r="B119" s="17">
        <v>3</v>
      </c>
      <c r="C119" s="1">
        <v>1.25</v>
      </c>
      <c r="D119" s="1">
        <v>0.1</v>
      </c>
      <c r="E119" s="19">
        <v>1.615</v>
      </c>
      <c r="F119" s="2">
        <v>2.2000000000000002</v>
      </c>
      <c r="G119" s="18">
        <v>3.5999999999999997E-2</v>
      </c>
      <c r="H119" s="1">
        <v>8</v>
      </c>
      <c r="I119" s="2">
        <v>2.66</v>
      </c>
      <c r="J119" s="2">
        <v>2.04</v>
      </c>
      <c r="K119" s="2">
        <v>2.86</v>
      </c>
      <c r="L119" s="2">
        <v>1.77</v>
      </c>
      <c r="Q119" s="2">
        <v>2.86</v>
      </c>
      <c r="S119" s="2">
        <v>1.77</v>
      </c>
      <c r="W119" s="54"/>
      <c r="X119" s="54"/>
    </row>
    <row r="120" spans="1:24" x14ac:dyDescent="0.25">
      <c r="A120">
        <v>211</v>
      </c>
      <c r="B120" s="17">
        <v>3</v>
      </c>
      <c r="C120" s="1">
        <v>1.25</v>
      </c>
      <c r="D120" s="1">
        <v>0.1</v>
      </c>
      <c r="E120" s="19">
        <v>1.615</v>
      </c>
      <c r="F120" s="2">
        <v>2.99</v>
      </c>
      <c r="G120" s="18">
        <v>3.5999999999999997E-2</v>
      </c>
      <c r="H120" s="1">
        <v>8</v>
      </c>
      <c r="I120" s="2">
        <v>3.69</v>
      </c>
      <c r="J120" s="2">
        <v>1.96</v>
      </c>
      <c r="K120" s="2">
        <v>3.78</v>
      </c>
      <c r="L120" s="2">
        <v>1.87</v>
      </c>
      <c r="Q120" s="2">
        <v>3.78</v>
      </c>
      <c r="S120" s="2">
        <v>1.87</v>
      </c>
      <c r="W120" s="54"/>
      <c r="X120" s="54"/>
    </row>
    <row r="121" spans="1:24" x14ac:dyDescent="0.25">
      <c r="A121">
        <v>216</v>
      </c>
      <c r="B121" s="17">
        <v>4</v>
      </c>
      <c r="C121" s="1">
        <v>1.25</v>
      </c>
      <c r="D121" s="1">
        <v>0.1</v>
      </c>
      <c r="E121" s="19">
        <v>1.615</v>
      </c>
      <c r="F121" s="2">
        <v>1.35</v>
      </c>
      <c r="G121" s="18">
        <v>3.5999999999999997E-2</v>
      </c>
      <c r="H121" s="1">
        <v>8</v>
      </c>
      <c r="I121" s="2">
        <v>0.93</v>
      </c>
      <c r="J121" s="2">
        <v>3.53</v>
      </c>
      <c r="K121" s="2">
        <v>1.02</v>
      </c>
      <c r="L121" s="2">
        <v>2.95</v>
      </c>
      <c r="Q121" s="2">
        <v>1.02</v>
      </c>
      <c r="T121" s="2">
        <v>2.95</v>
      </c>
      <c r="W121" s="54"/>
      <c r="X121" s="54"/>
    </row>
    <row r="122" spans="1:24" x14ac:dyDescent="0.25">
      <c r="A122">
        <v>221</v>
      </c>
      <c r="B122" s="17">
        <v>4</v>
      </c>
      <c r="C122" s="1">
        <v>1.25</v>
      </c>
      <c r="D122" s="1">
        <v>0.1</v>
      </c>
      <c r="E122" s="19">
        <v>1.615</v>
      </c>
      <c r="F122" s="2">
        <v>1.76</v>
      </c>
      <c r="G122" s="18">
        <v>3.5999999999999997E-2</v>
      </c>
      <c r="H122" s="1">
        <v>8</v>
      </c>
      <c r="I122" s="2">
        <v>1.41</v>
      </c>
      <c r="J122" s="2">
        <v>2.62</v>
      </c>
      <c r="K122" s="2">
        <v>1.49</v>
      </c>
      <c r="L122" s="2">
        <v>2.35</v>
      </c>
      <c r="Q122" s="2">
        <v>1.49</v>
      </c>
      <c r="T122" s="2">
        <v>2.35</v>
      </c>
      <c r="W122" s="54"/>
      <c r="X122" s="54"/>
    </row>
    <row r="123" spans="1:24" x14ac:dyDescent="0.25">
      <c r="A123">
        <v>227</v>
      </c>
      <c r="B123" s="17">
        <v>4</v>
      </c>
      <c r="C123" s="1">
        <v>1.25</v>
      </c>
      <c r="D123" s="1">
        <v>0.1</v>
      </c>
      <c r="E123" s="19">
        <v>1.615</v>
      </c>
      <c r="F123" s="2">
        <v>2.19</v>
      </c>
      <c r="G123" s="18">
        <v>3.5999999999999997E-2</v>
      </c>
      <c r="H123" s="1">
        <v>8</v>
      </c>
      <c r="I123" s="2">
        <v>1.88</v>
      </c>
      <c r="J123" s="2">
        <v>2.2799999999999998</v>
      </c>
      <c r="K123" s="2">
        <v>2</v>
      </c>
      <c r="L123" s="2">
        <v>2.0099999999999998</v>
      </c>
      <c r="Q123" s="2">
        <v>2</v>
      </c>
      <c r="T123" s="2">
        <v>2.0099999999999998</v>
      </c>
      <c r="W123" s="54"/>
      <c r="X123" s="54"/>
    </row>
    <row r="124" spans="1:24" x14ac:dyDescent="0.25">
      <c r="A124">
        <v>233</v>
      </c>
      <c r="B124" s="17">
        <v>4</v>
      </c>
      <c r="C124" s="1">
        <v>1.25</v>
      </c>
      <c r="D124" s="1">
        <v>0.1</v>
      </c>
      <c r="E124" s="19">
        <v>1.615</v>
      </c>
      <c r="F124" s="2">
        <v>2.99</v>
      </c>
      <c r="G124" s="18">
        <v>3.5999999999999997E-2</v>
      </c>
      <c r="H124" s="1">
        <v>8</v>
      </c>
      <c r="I124" s="2">
        <v>2.71</v>
      </c>
      <c r="J124" s="2">
        <v>2.04</v>
      </c>
      <c r="K124" s="2">
        <v>2.9</v>
      </c>
      <c r="L124" s="2">
        <v>1.78</v>
      </c>
      <c r="Q124" s="2">
        <v>2.9</v>
      </c>
      <c r="T124" s="2">
        <v>1.78</v>
      </c>
      <c r="W124" s="54"/>
      <c r="X124" s="54"/>
    </row>
    <row r="125" spans="1:24" x14ac:dyDescent="0.25">
      <c r="B125" s="17"/>
      <c r="C125" s="1"/>
      <c r="D125" s="1"/>
      <c r="E125" s="19"/>
      <c r="F125" s="2"/>
      <c r="G125" s="18"/>
      <c r="H125" s="1"/>
      <c r="I125" s="2"/>
      <c r="J125" s="2"/>
      <c r="K125" s="2"/>
      <c r="L125" s="2"/>
      <c r="Q125" s="2"/>
      <c r="R125" s="14" t="s">
        <v>60</v>
      </c>
      <c r="S125" s="14" t="s">
        <v>56</v>
      </c>
      <c r="T125" s="14" t="s">
        <v>57</v>
      </c>
      <c r="W125" s="54"/>
      <c r="X125" s="54"/>
    </row>
    <row r="126" spans="1:24" x14ac:dyDescent="0.25">
      <c r="A126">
        <v>239</v>
      </c>
      <c r="B126" s="17">
        <v>1.5</v>
      </c>
      <c r="C126" s="1">
        <v>1.25</v>
      </c>
      <c r="D126" s="1">
        <v>0.5</v>
      </c>
      <c r="E126" s="19">
        <v>1.615</v>
      </c>
      <c r="F126" s="2">
        <v>1.31</v>
      </c>
      <c r="G126" s="18">
        <v>3.5999999999999997E-2</v>
      </c>
      <c r="H126" s="1">
        <v>8</v>
      </c>
      <c r="I126" s="2">
        <v>3.07</v>
      </c>
      <c r="J126" s="2">
        <v>2.17</v>
      </c>
      <c r="K126" s="2">
        <v>3.28</v>
      </c>
      <c r="L126" s="2">
        <v>1.9</v>
      </c>
      <c r="Q126" s="2">
        <v>3.28</v>
      </c>
      <c r="R126" s="2">
        <v>1.9</v>
      </c>
      <c r="W126" s="54"/>
      <c r="X126" s="54"/>
    </row>
    <row r="127" spans="1:24" x14ac:dyDescent="0.25">
      <c r="A127">
        <v>243</v>
      </c>
      <c r="B127" s="17">
        <v>1.5</v>
      </c>
      <c r="C127" s="1">
        <v>1.25</v>
      </c>
      <c r="D127" s="1">
        <v>0.5</v>
      </c>
      <c r="E127" s="19">
        <v>1.615</v>
      </c>
      <c r="F127" s="2">
        <v>1.71</v>
      </c>
      <c r="G127" s="18">
        <v>3.5999999999999997E-2</v>
      </c>
      <c r="H127" s="1">
        <v>8</v>
      </c>
      <c r="I127" s="2">
        <v>4.22</v>
      </c>
      <c r="J127" s="2">
        <v>1.96</v>
      </c>
      <c r="K127" s="2">
        <v>4.43</v>
      </c>
      <c r="L127" s="2">
        <v>1.78</v>
      </c>
      <c r="Q127" s="2">
        <v>4.43</v>
      </c>
      <c r="R127" s="2">
        <v>1.78</v>
      </c>
      <c r="W127" s="54"/>
      <c r="X127" s="54"/>
    </row>
    <row r="128" spans="1:24" x14ac:dyDescent="0.25">
      <c r="A128">
        <v>247</v>
      </c>
      <c r="B128" s="17">
        <v>1.5</v>
      </c>
      <c r="C128" s="1">
        <v>1.25</v>
      </c>
      <c r="D128" s="1">
        <v>0.5</v>
      </c>
      <c r="E128" s="19">
        <v>1.615</v>
      </c>
      <c r="F128" s="2">
        <v>2.16</v>
      </c>
      <c r="G128" s="18">
        <v>3.5999999999999997E-2</v>
      </c>
      <c r="H128" s="1">
        <v>8</v>
      </c>
      <c r="I128" s="2">
        <v>5.09</v>
      </c>
      <c r="J128" s="2">
        <v>2.15</v>
      </c>
      <c r="K128" s="2">
        <v>5.36</v>
      </c>
      <c r="L128" s="2">
        <v>1.94</v>
      </c>
      <c r="Q128" s="2">
        <v>5.36</v>
      </c>
      <c r="R128" s="2">
        <v>1.94</v>
      </c>
      <c r="W128" s="54"/>
      <c r="X128" s="54"/>
    </row>
    <row r="129" spans="1:24" x14ac:dyDescent="0.25">
      <c r="A129" s="8">
        <v>251</v>
      </c>
      <c r="B129" s="20">
        <v>1.5</v>
      </c>
      <c r="C129" s="3">
        <v>1.25</v>
      </c>
      <c r="D129" s="1">
        <v>0.5</v>
      </c>
      <c r="E129" s="21">
        <v>1.615</v>
      </c>
      <c r="F129" s="4">
        <v>2.89</v>
      </c>
      <c r="G129" s="22">
        <v>3.5999999999999997E-2</v>
      </c>
      <c r="H129" s="3">
        <v>8</v>
      </c>
      <c r="I129" s="4">
        <v>6.36</v>
      </c>
      <c r="J129" s="4">
        <v>2.4700000000000002</v>
      </c>
      <c r="K129" s="4">
        <v>6.6</v>
      </c>
      <c r="L129" s="4">
        <v>2.29</v>
      </c>
      <c r="M129" s="8"/>
      <c r="Q129" s="4">
        <v>6.6</v>
      </c>
      <c r="R129" s="4">
        <v>2.29</v>
      </c>
      <c r="W129" s="54"/>
      <c r="X129" s="54"/>
    </row>
    <row r="130" spans="1:24" x14ac:dyDescent="0.25">
      <c r="A130">
        <v>255</v>
      </c>
      <c r="B130" s="17">
        <v>2</v>
      </c>
      <c r="C130" s="1">
        <v>1.25</v>
      </c>
      <c r="D130" s="1">
        <v>0.5</v>
      </c>
      <c r="E130" s="19">
        <v>1.615</v>
      </c>
      <c r="F130" s="2">
        <v>1.32</v>
      </c>
      <c r="G130" s="18">
        <v>3.5999999999999997E-2</v>
      </c>
      <c r="H130" s="1">
        <v>8</v>
      </c>
      <c r="I130" s="2">
        <v>2.08</v>
      </c>
      <c r="J130" s="2">
        <v>2.7</v>
      </c>
      <c r="K130" s="2">
        <v>2.2000000000000002</v>
      </c>
      <c r="L130" s="2">
        <v>2.42</v>
      </c>
      <c r="Q130" s="2">
        <v>2.2000000000000002</v>
      </c>
      <c r="S130" s="2">
        <v>2.42</v>
      </c>
    </row>
    <row r="131" spans="1:24" x14ac:dyDescent="0.25">
      <c r="A131">
        <v>260</v>
      </c>
      <c r="B131" s="17">
        <v>2</v>
      </c>
      <c r="C131" s="1">
        <v>1.25</v>
      </c>
      <c r="D131" s="1">
        <v>0.5</v>
      </c>
      <c r="E131" s="19">
        <v>1.615</v>
      </c>
      <c r="F131" s="2">
        <v>1.7</v>
      </c>
      <c r="G131" s="18">
        <v>3.5999999999999997E-2</v>
      </c>
      <c r="H131" s="1">
        <v>8</v>
      </c>
      <c r="I131" s="2">
        <v>2.92</v>
      </c>
      <c r="J131" s="2">
        <v>2.27</v>
      </c>
      <c r="K131" s="2">
        <v>3.06</v>
      </c>
      <c r="L131" s="2">
        <v>2.0699999999999998</v>
      </c>
      <c r="Q131" s="2">
        <v>3.06</v>
      </c>
      <c r="S131" s="2">
        <v>2.0699999999999998</v>
      </c>
    </row>
    <row r="132" spans="1:24" x14ac:dyDescent="0.25">
      <c r="A132">
        <v>265</v>
      </c>
      <c r="B132" s="17">
        <v>2</v>
      </c>
      <c r="C132" s="1">
        <v>1.25</v>
      </c>
      <c r="D132" s="1">
        <v>0.5</v>
      </c>
      <c r="E132" s="19">
        <v>1.615</v>
      </c>
      <c r="F132" s="2">
        <v>2.16</v>
      </c>
      <c r="G132" s="18">
        <v>3.5999999999999997E-2</v>
      </c>
      <c r="H132" s="1">
        <v>8</v>
      </c>
      <c r="I132" s="2">
        <v>3.77</v>
      </c>
      <c r="J132" s="2">
        <v>2.21</v>
      </c>
      <c r="K132" s="2">
        <v>3.92</v>
      </c>
      <c r="L132" s="2">
        <v>2.04</v>
      </c>
      <c r="Q132" s="2">
        <v>3.92</v>
      </c>
      <c r="S132" s="2">
        <v>2.04</v>
      </c>
    </row>
    <row r="133" spans="1:24" x14ac:dyDescent="0.25">
      <c r="A133">
        <v>270</v>
      </c>
      <c r="B133" s="17">
        <v>2</v>
      </c>
      <c r="C133" s="1">
        <v>1.25</v>
      </c>
      <c r="D133" s="1">
        <v>0.5</v>
      </c>
      <c r="E133" s="19">
        <v>1.615</v>
      </c>
      <c r="F133" s="2">
        <v>2.89</v>
      </c>
      <c r="G133" s="18">
        <v>3.5999999999999997E-2</v>
      </c>
      <c r="H133" s="1">
        <v>8</v>
      </c>
      <c r="I133" s="2">
        <v>4.5999999999999996</v>
      </c>
      <c r="J133" s="2">
        <v>2.65</v>
      </c>
      <c r="K133" s="2">
        <v>4.79</v>
      </c>
      <c r="L133" s="2">
        <v>2.4500000000000002</v>
      </c>
      <c r="Q133" s="2">
        <v>4.79</v>
      </c>
      <c r="S133" s="2">
        <v>2.4500000000000002</v>
      </c>
    </row>
    <row r="134" spans="1:24" x14ac:dyDescent="0.25">
      <c r="A134">
        <v>277</v>
      </c>
      <c r="B134" s="17">
        <v>3</v>
      </c>
      <c r="C134" s="1">
        <v>1.25</v>
      </c>
      <c r="D134" s="1">
        <v>0.5</v>
      </c>
      <c r="E134" s="19">
        <v>1.615</v>
      </c>
      <c r="F134" s="2">
        <v>1.78</v>
      </c>
      <c r="G134" s="18">
        <v>3.5999999999999997E-2</v>
      </c>
      <c r="H134" s="1">
        <v>8</v>
      </c>
      <c r="I134" s="2">
        <v>1.79</v>
      </c>
      <c r="J134" s="2">
        <v>2.94</v>
      </c>
      <c r="K134" s="2">
        <v>1.85</v>
      </c>
      <c r="L134" s="2">
        <v>2.75</v>
      </c>
      <c r="Q134" s="2">
        <v>1.85</v>
      </c>
      <c r="T134" s="2">
        <v>2.75</v>
      </c>
    </row>
    <row r="135" spans="1:24" x14ac:dyDescent="0.25">
      <c r="A135">
        <v>282</v>
      </c>
      <c r="B135" s="17">
        <v>3</v>
      </c>
      <c r="C135" s="1">
        <v>1.25</v>
      </c>
      <c r="D135" s="1">
        <v>0.5</v>
      </c>
      <c r="E135" s="19">
        <v>1.615</v>
      </c>
      <c r="F135" s="2">
        <v>2.1800000000000002</v>
      </c>
      <c r="G135" s="18">
        <v>3.5999999999999997E-2</v>
      </c>
      <c r="H135" s="1">
        <v>8</v>
      </c>
      <c r="I135" s="2">
        <v>2.2999999999999998</v>
      </c>
      <c r="J135" s="2">
        <v>2.68</v>
      </c>
      <c r="K135" s="2">
        <v>2.44</v>
      </c>
      <c r="L135" s="2">
        <v>2.39</v>
      </c>
      <c r="Q135" s="2">
        <v>2.44</v>
      </c>
      <c r="T135" s="2">
        <v>2.39</v>
      </c>
    </row>
    <row r="136" spans="1:24" x14ac:dyDescent="0.25">
      <c r="A136">
        <v>287</v>
      </c>
      <c r="B136" s="17">
        <v>3</v>
      </c>
      <c r="C136" s="1">
        <v>1.25</v>
      </c>
      <c r="D136" s="1">
        <v>0.5</v>
      </c>
      <c r="E136" s="19">
        <v>1.615</v>
      </c>
      <c r="F136" s="2">
        <v>2.94</v>
      </c>
      <c r="G136" s="18">
        <v>3.5999999999999997E-2</v>
      </c>
      <c r="H136" s="1">
        <v>8</v>
      </c>
      <c r="I136" s="2">
        <v>3.11</v>
      </c>
      <c r="J136" s="2">
        <v>2.67</v>
      </c>
      <c r="K136" s="2">
        <v>3.36</v>
      </c>
      <c r="L136" s="2">
        <v>2.2799999999999998</v>
      </c>
      <c r="Q136" s="2">
        <v>3.36</v>
      </c>
      <c r="T136" s="2">
        <v>2.2799999999999998</v>
      </c>
    </row>
    <row r="137" spans="1:24" x14ac:dyDescent="0.25">
      <c r="A137">
        <v>292</v>
      </c>
      <c r="B137" s="17">
        <v>2</v>
      </c>
      <c r="C137" s="1">
        <v>1.25</v>
      </c>
      <c r="D137" s="1">
        <v>0.6</v>
      </c>
      <c r="E137" s="19">
        <v>1.615</v>
      </c>
      <c r="F137" s="2">
        <v>1.35</v>
      </c>
      <c r="G137" s="18">
        <v>3.5999999999999997E-2</v>
      </c>
      <c r="H137" s="1">
        <v>8</v>
      </c>
      <c r="I137" s="2">
        <v>1.99</v>
      </c>
      <c r="J137" s="2">
        <v>3.09</v>
      </c>
      <c r="K137" s="2">
        <v>2.11</v>
      </c>
      <c r="L137" s="2">
        <v>2.76</v>
      </c>
    </row>
    <row r="138" spans="1:24" x14ac:dyDescent="0.25">
      <c r="A138">
        <v>297</v>
      </c>
      <c r="B138" s="17">
        <v>2</v>
      </c>
      <c r="C138" s="1">
        <v>1.25</v>
      </c>
      <c r="D138" s="1">
        <v>0.6</v>
      </c>
      <c r="E138" s="19">
        <v>1.615</v>
      </c>
      <c r="F138" s="2">
        <v>1.74</v>
      </c>
      <c r="G138" s="18">
        <v>3.5999999999999997E-2</v>
      </c>
      <c r="H138" s="1">
        <v>8</v>
      </c>
      <c r="I138" s="2">
        <v>2.8</v>
      </c>
      <c r="J138" s="2">
        <v>2.59</v>
      </c>
      <c r="K138" s="2">
        <v>2.96</v>
      </c>
      <c r="L138" s="2">
        <v>2.3199999999999998</v>
      </c>
    </row>
    <row r="139" spans="1:24" x14ac:dyDescent="0.25">
      <c r="A139">
        <v>302</v>
      </c>
      <c r="B139" s="17">
        <v>2</v>
      </c>
      <c r="C139" s="1">
        <v>1.25</v>
      </c>
      <c r="D139" s="1">
        <v>0.6</v>
      </c>
      <c r="E139" s="19">
        <v>1.615</v>
      </c>
      <c r="F139" s="2">
        <v>2.1800000000000002</v>
      </c>
      <c r="G139" s="18">
        <v>3.5999999999999997E-2</v>
      </c>
      <c r="H139" s="1">
        <v>8</v>
      </c>
      <c r="I139" s="2">
        <v>3.53</v>
      </c>
      <c r="J139" s="2">
        <v>2.56</v>
      </c>
      <c r="K139" s="2">
        <v>3.73</v>
      </c>
      <c r="L139" s="2">
        <v>2.2999999999999998</v>
      </c>
    </row>
    <row r="140" spans="1:24" x14ac:dyDescent="0.25">
      <c r="A140">
        <v>307</v>
      </c>
      <c r="B140" s="17">
        <v>2</v>
      </c>
      <c r="C140" s="1">
        <v>1.25</v>
      </c>
      <c r="D140" s="1">
        <v>0.6</v>
      </c>
      <c r="E140" s="19">
        <v>1.615</v>
      </c>
      <c r="F140" s="2">
        <v>2.86</v>
      </c>
      <c r="G140" s="18">
        <v>3.5999999999999997E-2</v>
      </c>
      <c r="H140" s="1">
        <v>8</v>
      </c>
      <c r="I140" s="2">
        <v>4.3499999999999996</v>
      </c>
      <c r="J140" s="2">
        <v>2.91</v>
      </c>
      <c r="K140" s="2">
        <v>4.4800000000000004</v>
      </c>
      <c r="L140" s="2">
        <v>2.74</v>
      </c>
    </row>
    <row r="141" spans="1:24" x14ac:dyDescent="0.25">
      <c r="A141">
        <v>312</v>
      </c>
      <c r="B141" s="17">
        <v>2</v>
      </c>
      <c r="C141" s="1">
        <v>1.25</v>
      </c>
      <c r="D141" s="1">
        <v>0.5</v>
      </c>
      <c r="E141" s="19">
        <v>1.615</v>
      </c>
      <c r="F141" s="2">
        <v>1.68</v>
      </c>
      <c r="G141" s="18">
        <v>3.5999999999999997E-2</v>
      </c>
      <c r="H141" s="1">
        <v>8</v>
      </c>
      <c r="I141" s="2">
        <v>2.94</v>
      </c>
      <c r="J141" s="2">
        <v>2.2000000000000002</v>
      </c>
      <c r="K141" s="2">
        <v>3.05</v>
      </c>
      <c r="L141" s="2">
        <v>2.04</v>
      </c>
      <c r="M141" s="13" t="s">
        <v>37</v>
      </c>
    </row>
    <row r="142" spans="1:24" x14ac:dyDescent="0.25">
      <c r="A142">
        <v>317</v>
      </c>
      <c r="B142" s="17">
        <v>2</v>
      </c>
      <c r="C142" s="1">
        <v>1.25</v>
      </c>
      <c r="D142" s="1">
        <v>0.5</v>
      </c>
      <c r="E142" s="19">
        <v>1.615</v>
      </c>
      <c r="F142" s="2">
        <v>2.19</v>
      </c>
      <c r="G142" s="18">
        <v>3.5999999999999997E-2</v>
      </c>
      <c r="H142" s="1">
        <v>8</v>
      </c>
      <c r="I142" s="2">
        <v>3.67</v>
      </c>
      <c r="J142" s="2">
        <v>2.39</v>
      </c>
      <c r="K142" s="2">
        <v>3.87</v>
      </c>
      <c r="L142" s="2">
        <v>2.15</v>
      </c>
      <c r="M142" s="13" t="s">
        <v>37</v>
      </c>
    </row>
    <row r="143" spans="1:24" x14ac:dyDescent="0.25">
      <c r="A143">
        <v>322</v>
      </c>
      <c r="B143" s="17">
        <v>2</v>
      </c>
      <c r="C143" s="1">
        <v>1.25</v>
      </c>
      <c r="D143" s="1">
        <v>0.5</v>
      </c>
      <c r="E143" s="19">
        <v>1.615</v>
      </c>
      <c r="F143" s="2">
        <v>1.74</v>
      </c>
      <c r="G143" s="18">
        <v>3.5999999999999997E-2</v>
      </c>
      <c r="H143" s="1">
        <v>8</v>
      </c>
      <c r="I143" s="2">
        <v>2.95</v>
      </c>
      <c r="J143" s="2">
        <v>2.34</v>
      </c>
      <c r="K143" s="2">
        <v>2.99</v>
      </c>
      <c r="L143" s="2">
        <v>2.27</v>
      </c>
      <c r="M143" s="13" t="s">
        <v>38</v>
      </c>
    </row>
    <row r="144" spans="1:24" x14ac:dyDescent="0.25">
      <c r="A144">
        <v>327</v>
      </c>
      <c r="B144" s="17">
        <v>2</v>
      </c>
      <c r="C144" s="1">
        <v>1.25</v>
      </c>
      <c r="D144" s="1">
        <v>0.5</v>
      </c>
      <c r="E144" s="19">
        <v>1.615</v>
      </c>
      <c r="F144" s="2">
        <v>2.17</v>
      </c>
      <c r="G144" s="18">
        <v>3.5999999999999997E-2</v>
      </c>
      <c r="H144" s="1">
        <v>8</v>
      </c>
      <c r="I144" s="2">
        <v>3.52</v>
      </c>
      <c r="J144" s="2">
        <v>2.5499999999999998</v>
      </c>
      <c r="K144" s="2">
        <v>3.62</v>
      </c>
      <c r="L144" s="2">
        <v>2.41</v>
      </c>
      <c r="M144" s="13" t="s">
        <v>38</v>
      </c>
    </row>
    <row r="147" spans="2:5" x14ac:dyDescent="0.25">
      <c r="B147" s="17">
        <v>3</v>
      </c>
      <c r="C147" s="1">
        <v>2.25</v>
      </c>
      <c r="D147" s="1">
        <v>0.1</v>
      </c>
      <c r="E147" s="19">
        <v>1.63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N91"/>
  <sheetViews>
    <sheetView workbookViewId="0">
      <selection activeCell="AB40" sqref="AB40"/>
    </sheetView>
  </sheetViews>
  <sheetFormatPr defaultRowHeight="13.2" x14ac:dyDescent="0.25"/>
  <cols>
    <col min="59" max="59" width="10" bestFit="1" customWidth="1"/>
  </cols>
  <sheetData>
    <row r="1" spans="1:66" x14ac:dyDescent="0.25">
      <c r="A1" s="45" t="s">
        <v>63</v>
      </c>
      <c r="B1" s="13">
        <v>0.6</v>
      </c>
      <c r="F1">
        <v>0.1</v>
      </c>
      <c r="G1">
        <v>0.1</v>
      </c>
      <c r="H1">
        <v>0.1</v>
      </c>
      <c r="I1">
        <v>0.1</v>
      </c>
      <c r="J1" s="13">
        <v>0.5</v>
      </c>
      <c r="K1" s="13">
        <v>0.5</v>
      </c>
      <c r="L1" s="13">
        <v>0.5</v>
      </c>
      <c r="M1" s="13">
        <v>0.5</v>
      </c>
      <c r="N1" s="13">
        <v>0.5</v>
      </c>
      <c r="O1" s="13">
        <v>0.5</v>
      </c>
      <c r="P1" s="13">
        <v>0.6</v>
      </c>
      <c r="Q1" s="13">
        <v>0.6</v>
      </c>
      <c r="U1" s="52" t="s">
        <v>63</v>
      </c>
      <c r="V1">
        <v>0.5</v>
      </c>
      <c r="Y1">
        <v>0.1</v>
      </c>
      <c r="Z1">
        <v>0.1</v>
      </c>
      <c r="AA1">
        <v>0.5</v>
      </c>
      <c r="AB1">
        <v>0.5</v>
      </c>
      <c r="AC1">
        <v>0.5</v>
      </c>
      <c r="AD1">
        <v>0.6</v>
      </c>
      <c r="AG1" s="52" t="s">
        <v>63</v>
      </c>
      <c r="AH1">
        <v>0.1</v>
      </c>
      <c r="AN1" s="52" t="s">
        <v>63</v>
      </c>
      <c r="AO1">
        <v>0.5</v>
      </c>
      <c r="AS1">
        <v>0.1</v>
      </c>
      <c r="AT1">
        <v>0.1</v>
      </c>
      <c r="AU1">
        <v>0.1</v>
      </c>
      <c r="AV1">
        <v>0.1</v>
      </c>
      <c r="AW1">
        <v>0.5</v>
      </c>
      <c r="AX1">
        <v>0.5</v>
      </c>
      <c r="AY1">
        <v>0.5</v>
      </c>
      <c r="AZ1">
        <v>0.5</v>
      </c>
      <c r="BA1">
        <v>0.5</v>
      </c>
      <c r="BB1">
        <v>0.5</v>
      </c>
      <c r="BC1">
        <v>0.6</v>
      </c>
      <c r="BD1">
        <v>0.6</v>
      </c>
      <c r="BF1" s="52" t="s">
        <v>63</v>
      </c>
      <c r="BG1">
        <v>0.1</v>
      </c>
      <c r="BI1">
        <v>0.1</v>
      </c>
      <c r="BJ1">
        <v>0.1</v>
      </c>
      <c r="BK1">
        <v>0.5</v>
      </c>
      <c r="BL1">
        <v>0.5</v>
      </c>
      <c r="BM1">
        <v>0.5</v>
      </c>
      <c r="BN1">
        <v>0.6</v>
      </c>
    </row>
    <row r="2" spans="1:66" x14ac:dyDescent="0.25">
      <c r="A2" s="45" t="s">
        <v>64</v>
      </c>
      <c r="B2">
        <v>8</v>
      </c>
      <c r="F2">
        <v>3</v>
      </c>
      <c r="G2">
        <v>3</v>
      </c>
      <c r="H2">
        <v>8</v>
      </c>
      <c r="I2">
        <v>8</v>
      </c>
      <c r="J2">
        <v>3</v>
      </c>
      <c r="K2">
        <v>3</v>
      </c>
      <c r="L2">
        <v>3</v>
      </c>
      <c r="M2">
        <v>8</v>
      </c>
      <c r="N2">
        <v>8</v>
      </c>
      <c r="O2">
        <v>8</v>
      </c>
      <c r="P2">
        <v>3</v>
      </c>
      <c r="Q2">
        <v>8</v>
      </c>
      <c r="U2" s="52" t="s">
        <v>65</v>
      </c>
      <c r="V2">
        <v>2</v>
      </c>
      <c r="Y2">
        <v>2</v>
      </c>
      <c r="Z2">
        <v>3</v>
      </c>
      <c r="AA2">
        <v>1.5</v>
      </c>
      <c r="AB2">
        <v>2</v>
      </c>
      <c r="AC2">
        <v>3</v>
      </c>
      <c r="AD2">
        <v>2</v>
      </c>
      <c r="AG2" s="52" t="s">
        <v>65</v>
      </c>
      <c r="AH2">
        <v>3</v>
      </c>
      <c r="AN2" s="52" t="s">
        <v>65</v>
      </c>
      <c r="AO2">
        <v>1.5</v>
      </c>
      <c r="AS2">
        <v>2</v>
      </c>
      <c r="AT2">
        <v>2</v>
      </c>
      <c r="AU2">
        <v>3</v>
      </c>
      <c r="AV2">
        <v>3</v>
      </c>
      <c r="AW2">
        <v>1.5</v>
      </c>
      <c r="AX2">
        <v>1.5</v>
      </c>
      <c r="AY2">
        <v>2</v>
      </c>
      <c r="AZ2">
        <v>2</v>
      </c>
      <c r="BA2">
        <v>3</v>
      </c>
      <c r="BB2">
        <v>3</v>
      </c>
      <c r="BC2">
        <v>2</v>
      </c>
      <c r="BD2">
        <v>2</v>
      </c>
      <c r="BF2" s="52" t="s">
        <v>65</v>
      </c>
      <c r="BG2">
        <v>3</v>
      </c>
      <c r="BI2">
        <v>2</v>
      </c>
      <c r="BJ2">
        <v>3</v>
      </c>
      <c r="BK2">
        <v>1.5</v>
      </c>
      <c r="BL2">
        <v>2</v>
      </c>
      <c r="BM2">
        <v>3</v>
      </c>
      <c r="BN2">
        <v>2</v>
      </c>
    </row>
    <row r="3" spans="1:66" x14ac:dyDescent="0.25">
      <c r="A3" s="45" t="s">
        <v>65</v>
      </c>
      <c r="B3">
        <v>2</v>
      </c>
      <c r="F3">
        <v>2</v>
      </c>
      <c r="G3">
        <v>3</v>
      </c>
      <c r="H3">
        <v>2</v>
      </c>
      <c r="I3">
        <v>3</v>
      </c>
      <c r="J3">
        <v>1.5</v>
      </c>
      <c r="K3">
        <v>2</v>
      </c>
      <c r="L3">
        <v>3</v>
      </c>
      <c r="M3">
        <v>1.5</v>
      </c>
      <c r="N3">
        <v>2</v>
      </c>
      <c r="O3">
        <v>3</v>
      </c>
      <c r="P3">
        <v>2</v>
      </c>
      <c r="Q3">
        <v>2</v>
      </c>
      <c r="AS3" t="s">
        <v>73</v>
      </c>
      <c r="AT3" t="s">
        <v>74</v>
      </c>
      <c r="AU3" t="s">
        <v>73</v>
      </c>
      <c r="AV3" t="s">
        <v>74</v>
      </c>
      <c r="AW3" t="s">
        <v>73</v>
      </c>
      <c r="AX3" t="s">
        <v>74</v>
      </c>
      <c r="AY3" t="s">
        <v>73</v>
      </c>
      <c r="AZ3" t="s">
        <v>74</v>
      </c>
      <c r="BA3" t="s">
        <v>73</v>
      </c>
      <c r="BB3" t="s">
        <v>74</v>
      </c>
      <c r="BC3" t="s">
        <v>73</v>
      </c>
      <c r="BD3" t="s">
        <v>74</v>
      </c>
      <c r="BI3" t="s">
        <v>75</v>
      </c>
    </row>
    <row r="4" spans="1:66" x14ac:dyDescent="0.25">
      <c r="A4" s="45" t="s">
        <v>66</v>
      </c>
      <c r="B4">
        <v>3000</v>
      </c>
      <c r="F4">
        <v>3000</v>
      </c>
      <c r="G4">
        <v>3000</v>
      </c>
      <c r="H4">
        <v>3000</v>
      </c>
      <c r="I4">
        <v>3000</v>
      </c>
      <c r="J4">
        <v>3000</v>
      </c>
      <c r="K4">
        <v>3000</v>
      </c>
      <c r="L4">
        <v>3000</v>
      </c>
      <c r="M4">
        <v>3000</v>
      </c>
      <c r="N4">
        <v>3000</v>
      </c>
      <c r="O4">
        <v>3000</v>
      </c>
      <c r="P4">
        <v>3000</v>
      </c>
      <c r="Q4">
        <v>3000</v>
      </c>
    </row>
    <row r="5" spans="1:66" x14ac:dyDescent="0.25">
      <c r="AH5" t="s">
        <v>71</v>
      </c>
    </row>
    <row r="8" spans="1:66" x14ac:dyDescent="0.25">
      <c r="B8" t="s">
        <v>61</v>
      </c>
      <c r="V8" s="15" t="s">
        <v>70</v>
      </c>
      <c r="AH8" s="15" t="s">
        <v>70</v>
      </c>
      <c r="AO8" s="15" t="s">
        <v>70</v>
      </c>
      <c r="AP8" t="s">
        <v>73</v>
      </c>
      <c r="AQ8" t="s">
        <v>74</v>
      </c>
      <c r="BG8" s="15" t="s">
        <v>70</v>
      </c>
    </row>
    <row r="9" spans="1:66" ht="15.6" x14ac:dyDescent="0.35">
      <c r="A9" s="51" t="s">
        <v>62</v>
      </c>
      <c r="B9" s="13" t="s">
        <v>67</v>
      </c>
      <c r="C9" s="13" t="s">
        <v>68</v>
      </c>
      <c r="U9" s="51" t="s">
        <v>62</v>
      </c>
      <c r="V9" s="13" t="s">
        <v>67</v>
      </c>
      <c r="W9" s="13" t="s">
        <v>68</v>
      </c>
      <c r="AG9" s="51" t="s">
        <v>62</v>
      </c>
      <c r="AH9" s="13" t="s">
        <v>67</v>
      </c>
      <c r="AI9" s="13" t="s">
        <v>68</v>
      </c>
      <c r="AN9" s="53" t="s">
        <v>72</v>
      </c>
      <c r="AO9" s="13" t="s">
        <v>67</v>
      </c>
      <c r="AP9" s="13" t="s">
        <v>68</v>
      </c>
      <c r="AQ9" s="13" t="s">
        <v>68</v>
      </c>
      <c r="BF9" s="53" t="s">
        <v>72</v>
      </c>
      <c r="BG9" s="13" t="s">
        <v>67</v>
      </c>
      <c r="BH9" s="13" t="s">
        <v>68</v>
      </c>
    </row>
    <row r="10" spans="1:66" x14ac:dyDescent="0.25">
      <c r="A10">
        <v>0.5</v>
      </c>
      <c r="B10">
        <f>A10^-0.5*6.2*$B$1^0.18*($B$2/$B$4^0.5)^0.2</f>
        <v>5.4435195165338008</v>
      </c>
      <c r="C10">
        <f>$B$1^-0.13*($B$2/$B$4^0.5)^0.2*$B$3^0.5*A10^$B$1</f>
        <v>0.67864586896326451</v>
      </c>
      <c r="U10">
        <v>0.5</v>
      </c>
      <c r="V10">
        <f>6.2*$V$1^0.18*U10^-0.5</f>
        <v>7.7396494031899934</v>
      </c>
      <c r="W10">
        <f>$V$1^-0.13*$V$2^0.5*U10^$V$1</f>
        <v>1.0942937012607399</v>
      </c>
      <c r="Y10">
        <v>5.7930421354089896</v>
      </c>
      <c r="AG10">
        <v>0.5</v>
      </c>
      <c r="AH10">
        <f>5.89*$AH$1^0.18*AG10^-0.5</f>
        <v>5.50339002863854</v>
      </c>
      <c r="AI10">
        <f>0.8*$AH$1^-0.13*$AH$2^0.5*AG10^$AH$1</f>
        <v>1.7440045545775549</v>
      </c>
      <c r="AN10">
        <v>0.5</v>
      </c>
      <c r="AO10">
        <f>6.43*$AO$1^0.18*AN10^-0.5</f>
        <v>8.0267654294373632</v>
      </c>
      <c r="AP10">
        <f>0.99*$AO$1^-0.13*$AO$2^0.5*AN10^$AO$1</f>
        <v>0.93820928304816875</v>
      </c>
      <c r="AQ10">
        <f>0.96*$AO$1^-0.13*$AO$2^0.5*AN10^$AO$1</f>
        <v>0.9097786987133758</v>
      </c>
      <c r="BF10">
        <v>0.5</v>
      </c>
      <c r="BG10">
        <f>6.49*$BG$1^0.18*BF10^-0.5</f>
        <v>6.0640070094845724</v>
      </c>
      <c r="BH10">
        <f>0.97*$BG$1^-0.13*$BG$2^0.5*BF10^$BG$1</f>
        <v>2.1146055224252853</v>
      </c>
    </row>
    <row r="11" spans="1:66" x14ac:dyDescent="0.25">
      <c r="A11">
        <v>0.6</v>
      </c>
      <c r="B11">
        <f t="shared" ref="B11:B46" si="0">A11^-0.5*6.2*$B$1^0.18*($B$2/$B$4^0.5)^0.2</f>
        <v>4.969230719041966</v>
      </c>
      <c r="C11">
        <f t="shared" ref="C11:C75" si="1">$B$1^-0.13*($B$2/$B$4^0.5)^0.2*$B$3^0.5*A11^$B$1</f>
        <v>0.75709775334979701</v>
      </c>
      <c r="F11">
        <v>2.95820447548954</v>
      </c>
      <c r="H11">
        <v>3.59933223783346</v>
      </c>
      <c r="U11">
        <v>0.6</v>
      </c>
      <c r="V11">
        <f t="shared" ref="V11:V49" si="2">6.2*$V$1^0.18*U11^-0.5</f>
        <v>7.0653009421809267</v>
      </c>
      <c r="W11">
        <f t="shared" ref="W11:W74" si="3">$V$1^-0.13*$V$2^0.5*U11^$V$1</f>
        <v>1.1987386894326533</v>
      </c>
      <c r="Y11">
        <v>5.2882997569023349</v>
      </c>
      <c r="AG11">
        <v>0.6</v>
      </c>
      <c r="AH11">
        <f t="shared" ref="AH11:AH74" si="4">5.89*$AH$1^0.18*AG11^-0.5</f>
        <v>5.0238847690572177</v>
      </c>
      <c r="AI11">
        <f t="shared" ref="AI11:AI74" si="5">0.8*$AH$1^-0.13*$AH$2^0.5*AG11^$AH$1</f>
        <v>1.7760931503793509</v>
      </c>
      <c r="AN11">
        <v>0.6</v>
      </c>
      <c r="AO11">
        <f t="shared" ref="AO11:AO74" si="6">6.43*$AO$1^0.18*AN11^-0.5</f>
        <v>7.327400815842477</v>
      </c>
      <c r="AP11">
        <f t="shared" ref="AP11:AP74" si="7">0.99*$AO$1^-0.13*$AO$2^0.5*AN11^$AO$1</f>
        <v>1.0277567759724626</v>
      </c>
      <c r="AQ11">
        <f t="shared" ref="AQ11:AQ74" si="8">0.96*$AO$1^-0.13*$AO$2^0.5*AN11^$AO$1</f>
        <v>0.99661263124602439</v>
      </c>
      <c r="AS11">
        <v>5.484478618851937</v>
      </c>
      <c r="BF11">
        <v>0.6</v>
      </c>
      <c r="BG11">
        <f t="shared" ref="BG11:BG74" si="9">6.49*$BG$1^0.18*BF11^-0.5</f>
        <v>5.5356557132735738</v>
      </c>
      <c r="BH11">
        <f t="shared" ref="BH11:BH74" si="10">0.97*$BG$1^-0.13*$BG$2^0.5*BF11^$BG$1</f>
        <v>2.1535129448349628</v>
      </c>
      <c r="BI11">
        <v>5.5356557132735738</v>
      </c>
    </row>
    <row r="12" spans="1:66" x14ac:dyDescent="0.25">
      <c r="A12">
        <v>0.7</v>
      </c>
      <c r="B12">
        <f t="shared" si="0"/>
        <v>4.6006136800962594</v>
      </c>
      <c r="C12">
        <f t="shared" si="1"/>
        <v>0.8304625091745077</v>
      </c>
      <c r="F12">
        <v>2.738765162645334</v>
      </c>
      <c r="H12">
        <v>3.3323341315455344</v>
      </c>
      <c r="U12">
        <v>0.7</v>
      </c>
      <c r="V12">
        <f t="shared" si="2"/>
        <v>6.5411976232130469</v>
      </c>
      <c r="W12">
        <f t="shared" si="3"/>
        <v>1.2947857685603827</v>
      </c>
      <c r="Y12">
        <v>4.8960142085624794</v>
      </c>
      <c r="AG12">
        <v>0.7</v>
      </c>
      <c r="AH12">
        <f t="shared" si="4"/>
        <v>4.6512134981343554</v>
      </c>
      <c r="AI12">
        <f t="shared" si="5"/>
        <v>1.803683856995445</v>
      </c>
      <c r="AN12">
        <v>0.7</v>
      </c>
      <c r="AO12">
        <f t="shared" si="6"/>
        <v>6.7838549543967561</v>
      </c>
      <c r="AP12">
        <f t="shared" si="7"/>
        <v>1.1101041943515313</v>
      </c>
      <c r="AQ12">
        <f t="shared" si="8"/>
        <v>1.0764646733105758</v>
      </c>
      <c r="AS12">
        <v>5.0776405421059261</v>
      </c>
      <c r="BF12">
        <v>0.7</v>
      </c>
      <c r="BG12">
        <f t="shared" si="9"/>
        <v>5.1250213247694347</v>
      </c>
      <c r="BH12">
        <f t="shared" si="10"/>
        <v>2.1869666766069771</v>
      </c>
      <c r="BI12">
        <v>5.1250213247694347</v>
      </c>
    </row>
    <row r="13" spans="1:66" x14ac:dyDescent="0.25">
      <c r="A13">
        <v>0.8</v>
      </c>
      <c r="B13">
        <f t="shared" si="0"/>
        <v>4.3034800399563551</v>
      </c>
      <c r="C13">
        <f t="shared" si="1"/>
        <v>0.89973621069459142</v>
      </c>
      <c r="F13">
        <v>2.5618802253627622</v>
      </c>
      <c r="H13">
        <v>3.1171131546240689</v>
      </c>
      <c r="U13">
        <v>0.8</v>
      </c>
      <c r="V13">
        <f t="shared" si="2"/>
        <v>6.1187301013108124</v>
      </c>
      <c r="W13">
        <f t="shared" si="3"/>
        <v>1.384184210063923</v>
      </c>
      <c r="Y13">
        <v>4.5798019323044938</v>
      </c>
      <c r="AG13">
        <v>0.8</v>
      </c>
      <c r="AH13">
        <f t="shared" si="4"/>
        <v>4.3508118356892691</v>
      </c>
      <c r="AI13">
        <f t="shared" si="5"/>
        <v>1.8279302209885724</v>
      </c>
      <c r="AN13">
        <v>0.8</v>
      </c>
      <c r="AO13">
        <f t="shared" si="6"/>
        <v>6.3457152502304064</v>
      </c>
      <c r="AP13">
        <f t="shared" si="7"/>
        <v>1.1867513025383263</v>
      </c>
      <c r="AQ13">
        <f t="shared" si="8"/>
        <v>1.1507891418553466</v>
      </c>
      <c r="AS13">
        <v>4.74969781043837</v>
      </c>
      <c r="BF13">
        <v>0.8</v>
      </c>
      <c r="BG13">
        <f t="shared" si="9"/>
        <v>4.7940184742993823</v>
      </c>
      <c r="BH13">
        <f t="shared" si="10"/>
        <v>2.216365392948644</v>
      </c>
      <c r="BI13">
        <v>4.7940184742993823</v>
      </c>
    </row>
    <row r="14" spans="1:66" x14ac:dyDescent="0.25">
      <c r="A14">
        <v>0.9</v>
      </c>
      <c r="B14">
        <f t="shared" si="0"/>
        <v>4.0573598919387912</v>
      </c>
      <c r="C14">
        <f t="shared" si="1"/>
        <v>0.96562102399107297</v>
      </c>
      <c r="F14">
        <v>2.4153638399223065</v>
      </c>
      <c r="H14">
        <v>2.9388424658139609</v>
      </c>
      <c r="U14">
        <v>0.9</v>
      </c>
      <c r="V14">
        <f t="shared" si="2"/>
        <v>5.768794062516168</v>
      </c>
      <c r="W14">
        <f t="shared" si="3"/>
        <v>1.4681490620213169</v>
      </c>
      <c r="Y14">
        <v>4.3178786704316821</v>
      </c>
      <c r="AG14">
        <v>0.9</v>
      </c>
      <c r="AH14">
        <f t="shared" si="4"/>
        <v>4.1019847369100972</v>
      </c>
      <c r="AI14">
        <f t="shared" si="5"/>
        <v>1.8495874302487223</v>
      </c>
      <c r="AN14">
        <v>0.9</v>
      </c>
      <c r="AO14">
        <f t="shared" si="6"/>
        <v>5.9827977132224133</v>
      </c>
      <c r="AP14">
        <f t="shared" si="7"/>
        <v>1.2587398404102277</v>
      </c>
      <c r="AQ14">
        <f t="shared" si="8"/>
        <v>1.2205962088826452</v>
      </c>
      <c r="AS14">
        <v>4.4780580404638242</v>
      </c>
      <c r="BF14">
        <v>0.9</v>
      </c>
      <c r="BG14">
        <f t="shared" si="9"/>
        <v>4.5198439630809064</v>
      </c>
      <c r="BH14">
        <f t="shared" si="10"/>
        <v>2.2426247591765756</v>
      </c>
      <c r="BI14">
        <v>4.5198439630809064</v>
      </c>
    </row>
    <row r="15" spans="1:66" x14ac:dyDescent="0.25">
      <c r="A15">
        <v>1</v>
      </c>
      <c r="B15">
        <f t="shared" si="0"/>
        <v>3.849149563662368</v>
      </c>
      <c r="C15">
        <f t="shared" si="1"/>
        <v>1.0286347863814649</v>
      </c>
      <c r="F15">
        <v>2.2914153336494469</v>
      </c>
      <c r="H15">
        <v>2.7880307629192922</v>
      </c>
      <c r="U15">
        <v>1</v>
      </c>
      <c r="V15">
        <f t="shared" si="2"/>
        <v>5.4727585770020601</v>
      </c>
      <c r="W15">
        <f t="shared" si="3"/>
        <v>1.5475649935423903</v>
      </c>
      <c r="Y15">
        <v>4.0962993776470951</v>
      </c>
      <c r="AA15">
        <v>5.4727585770020601</v>
      </c>
      <c r="AG15">
        <v>1</v>
      </c>
      <c r="AH15">
        <f t="shared" si="4"/>
        <v>3.89148440876474</v>
      </c>
      <c r="AI15">
        <f t="shared" si="5"/>
        <v>1.8691778001386516</v>
      </c>
      <c r="AK15">
        <v>3.89148440876474</v>
      </c>
      <c r="AN15">
        <v>1</v>
      </c>
      <c r="AO15">
        <f t="shared" si="6"/>
        <v>5.6757802661489105</v>
      </c>
      <c r="AP15">
        <f t="shared" si="7"/>
        <v>1.3268282924310582</v>
      </c>
      <c r="AQ15">
        <f t="shared" si="8"/>
        <v>1.2866213744786019</v>
      </c>
      <c r="AS15">
        <v>4.2482588706888418</v>
      </c>
      <c r="BF15">
        <v>1</v>
      </c>
      <c r="BG15">
        <f t="shared" si="9"/>
        <v>4.2879004775692984</v>
      </c>
      <c r="BH15">
        <f t="shared" si="10"/>
        <v>2.266378082668115</v>
      </c>
      <c r="BI15">
        <v>4.2879004775692984</v>
      </c>
    </row>
    <row r="16" spans="1:66" x14ac:dyDescent="0.25">
      <c r="A16">
        <v>1.1000000000000001</v>
      </c>
      <c r="B16">
        <f t="shared" si="0"/>
        <v>3.6700201093630627</v>
      </c>
      <c r="C16">
        <f t="shared" si="1"/>
        <v>1.0891728781746046</v>
      </c>
      <c r="F16">
        <v>2.184778797058454</v>
      </c>
      <c r="H16">
        <v>2.6582830301093923</v>
      </c>
      <c r="J16">
        <v>2.9189191995341504</v>
      </c>
      <c r="U16">
        <v>1.1000000000000001</v>
      </c>
      <c r="V16">
        <f t="shared" si="2"/>
        <v>5.2180705631444075</v>
      </c>
      <c r="W16">
        <f t="shared" si="3"/>
        <v>1.6230998583456424</v>
      </c>
      <c r="Y16">
        <v>3.9056682109365073</v>
      </c>
      <c r="AA16">
        <v>5.2180705631444075</v>
      </c>
      <c r="AG16">
        <v>1.1000000000000001</v>
      </c>
      <c r="AH16">
        <f t="shared" si="4"/>
        <v>3.7103848003896815</v>
      </c>
      <c r="AI16">
        <f t="shared" si="5"/>
        <v>1.8870781360663991</v>
      </c>
      <c r="AK16">
        <v>3.7103848003896815</v>
      </c>
      <c r="AN16">
        <v>1.1000000000000001</v>
      </c>
      <c r="AO16">
        <f t="shared" si="6"/>
        <v>5.4116441485513764</v>
      </c>
      <c r="AP16">
        <f t="shared" si="7"/>
        <v>1.3915892531041871</v>
      </c>
      <c r="AQ16">
        <f t="shared" si="8"/>
        <v>1.3494198817979999</v>
      </c>
      <c r="AS16">
        <v>4.0505559026325386</v>
      </c>
      <c r="BF16">
        <v>1.1000000000000001</v>
      </c>
      <c r="BG16">
        <f t="shared" si="9"/>
        <v>4.088352691770635</v>
      </c>
      <c r="BH16">
        <f t="shared" si="10"/>
        <v>2.2880822399805085</v>
      </c>
      <c r="BI16">
        <v>4.088352691770635</v>
      </c>
    </row>
    <row r="17" spans="1:66" x14ac:dyDescent="0.25">
      <c r="A17">
        <v>1.2</v>
      </c>
      <c r="B17">
        <f t="shared" si="0"/>
        <v>3.5137767387150771</v>
      </c>
      <c r="C17">
        <f t="shared" si="1"/>
        <v>1.1475456072200905</v>
      </c>
      <c r="F17">
        <v>2.0917664447550477</v>
      </c>
      <c r="H17">
        <v>2.5451122331153906</v>
      </c>
      <c r="J17">
        <v>2.7946523669844279</v>
      </c>
      <c r="U17">
        <v>1.2</v>
      </c>
      <c r="V17">
        <f t="shared" si="2"/>
        <v>4.9959222073398371</v>
      </c>
      <c r="W17">
        <f t="shared" si="3"/>
        <v>1.6952725123370076</v>
      </c>
      <c r="Y17">
        <v>3.7393926190528122</v>
      </c>
      <c r="AA17">
        <v>4.9959222073398371</v>
      </c>
      <c r="AG17">
        <v>1.2</v>
      </c>
      <c r="AH17">
        <f t="shared" si="4"/>
        <v>3.5524229881001714</v>
      </c>
      <c r="AI17">
        <f t="shared" si="5"/>
        <v>1.90356950556907</v>
      </c>
      <c r="AK17">
        <v>3.5524229881001714</v>
      </c>
      <c r="AN17">
        <v>1.2</v>
      </c>
      <c r="AO17">
        <f t="shared" si="6"/>
        <v>5.1812548053540564</v>
      </c>
      <c r="AP17">
        <f t="shared" si="7"/>
        <v>1.4534675714011032</v>
      </c>
      <c r="AQ17">
        <f t="shared" si="8"/>
        <v>1.4094230995404637</v>
      </c>
      <c r="AS17">
        <v>3.8781120226628354</v>
      </c>
      <c r="BF17">
        <v>1.2</v>
      </c>
      <c r="BG17">
        <f t="shared" si="9"/>
        <v>3.9142996931697991</v>
      </c>
      <c r="BH17">
        <f t="shared" si="10"/>
        <v>2.3080780255024971</v>
      </c>
      <c r="BI17">
        <v>3.9142996931697991</v>
      </c>
    </row>
    <row r="18" spans="1:66" x14ac:dyDescent="0.25">
      <c r="A18">
        <v>1.3</v>
      </c>
      <c r="B18">
        <f t="shared" si="0"/>
        <v>3.3759274923222322</v>
      </c>
      <c r="C18">
        <f t="shared" si="1"/>
        <v>1.2040020284218773</v>
      </c>
      <c r="F18">
        <v>2.0097041939403395</v>
      </c>
      <c r="H18">
        <v>2.4452647386930599</v>
      </c>
      <c r="J18">
        <v>2.6850151443133994</v>
      </c>
      <c r="U18">
        <v>1.3</v>
      </c>
      <c r="V18">
        <f t="shared" si="2"/>
        <v>4.7999267976909827</v>
      </c>
      <c r="W18">
        <f t="shared" si="3"/>
        <v>1.7644955743807398</v>
      </c>
      <c r="Y18">
        <v>3.5926922186477777</v>
      </c>
      <c r="AA18">
        <v>4.7999267976909827</v>
      </c>
      <c r="AG18">
        <v>1.3</v>
      </c>
      <c r="AH18">
        <f t="shared" si="4"/>
        <v>3.4130576077153885</v>
      </c>
      <c r="AI18">
        <f t="shared" si="5"/>
        <v>1.9188673336195932</v>
      </c>
      <c r="AK18">
        <v>3.4130576077153885</v>
      </c>
      <c r="AN18">
        <v>1.3</v>
      </c>
      <c r="AO18">
        <f>6.43*$AO$1^0.18*AN18^-0.5</f>
        <v>4.9779885982504863</v>
      </c>
      <c r="AP18">
        <f t="shared" si="7"/>
        <v>1.5128170123561451</v>
      </c>
      <c r="AQ18">
        <f t="shared" si="8"/>
        <v>1.4669740725877771</v>
      </c>
      <c r="AS18">
        <v>3.7259695106298723</v>
      </c>
      <c r="AW18">
        <v>4.9779885982504863</v>
      </c>
      <c r="AX18">
        <v>4.9779885982504863</v>
      </c>
      <c r="BF18">
        <v>1.3</v>
      </c>
      <c r="BG18">
        <f t="shared" si="9"/>
        <v>3.7607374998425933</v>
      </c>
      <c r="BH18">
        <f t="shared" si="10"/>
        <v>2.3266266420137565</v>
      </c>
      <c r="BI18">
        <v>3.7607374998425933</v>
      </c>
      <c r="BK18">
        <v>5.0244395027442712</v>
      </c>
    </row>
    <row r="19" spans="1:66" x14ac:dyDescent="0.25">
      <c r="A19">
        <v>1.4</v>
      </c>
      <c r="B19">
        <f t="shared" si="0"/>
        <v>3.2531251308156635</v>
      </c>
      <c r="C19">
        <f t="shared" si="1"/>
        <v>1.2587457830215947</v>
      </c>
      <c r="F19">
        <v>1.9365994185839936</v>
      </c>
      <c r="H19">
        <v>2.3563160615952325</v>
      </c>
      <c r="J19">
        <v>2.58734533323112</v>
      </c>
      <c r="U19">
        <v>1.4</v>
      </c>
      <c r="V19">
        <f t="shared" si="2"/>
        <v>4.6253251964552726</v>
      </c>
      <c r="W19">
        <f t="shared" si="3"/>
        <v>1.8311035942657645</v>
      </c>
      <c r="Y19">
        <v>3.462004847660217</v>
      </c>
      <c r="AA19">
        <v>4.6253251964552726</v>
      </c>
      <c r="AG19">
        <v>1.4</v>
      </c>
      <c r="AH19">
        <f t="shared" si="4"/>
        <v>3.2889046052772057</v>
      </c>
      <c r="AI19">
        <f t="shared" si="5"/>
        <v>1.933140492732824</v>
      </c>
      <c r="AK19">
        <v>3.2889046052772057</v>
      </c>
      <c r="AN19">
        <v>1.4</v>
      </c>
      <c r="AO19">
        <f t="shared" si="6"/>
        <v>4.7969098408399038</v>
      </c>
      <c r="AP19">
        <f t="shared" si="7"/>
        <v>1.5699244072991936</v>
      </c>
      <c r="AQ19">
        <f t="shared" si="8"/>
        <v>1.5223509404113393</v>
      </c>
      <c r="AS19">
        <v>3.5904340597508377</v>
      </c>
      <c r="AW19">
        <v>4.7969098408399038</v>
      </c>
      <c r="AX19">
        <v>4.7969098408399038</v>
      </c>
      <c r="BF19">
        <v>1.4</v>
      </c>
      <c r="BG19">
        <f t="shared" si="9"/>
        <v>3.6239373324701307</v>
      </c>
      <c r="BH19">
        <f t="shared" si="10"/>
        <v>2.3439328474385492</v>
      </c>
      <c r="BI19">
        <v>3.6239373324701307</v>
      </c>
      <c r="BK19">
        <v>4.841671052418504</v>
      </c>
    </row>
    <row r="20" spans="1:66" x14ac:dyDescent="0.25">
      <c r="A20">
        <v>1.5</v>
      </c>
      <c r="B20">
        <f t="shared" si="0"/>
        <v>3.1428174582097719</v>
      </c>
      <c r="C20">
        <f t="shared" si="1"/>
        <v>1.3119460087468968</v>
      </c>
      <c r="F20">
        <v>1.8709327854101383</v>
      </c>
      <c r="H20">
        <v>2.2764175854449222</v>
      </c>
      <c r="J20">
        <v>2.4996130664231484</v>
      </c>
      <c r="M20">
        <v>3.0413509162843533</v>
      </c>
      <c r="U20">
        <v>1.5</v>
      </c>
      <c r="V20">
        <f t="shared" si="2"/>
        <v>4.4684886663650696</v>
      </c>
      <c r="W20">
        <f t="shared" si="3"/>
        <v>1.8953722889861999</v>
      </c>
      <c r="Y20">
        <v>3.3446144363052257</v>
      </c>
      <c r="AA20">
        <v>4.4684886663650696</v>
      </c>
      <c r="AD20">
        <v>4.6175678437073939</v>
      </c>
      <c r="AG20">
        <v>1.5</v>
      </c>
      <c r="AH20">
        <f t="shared" si="4"/>
        <v>3.1773837144899639</v>
      </c>
      <c r="AI20">
        <f t="shared" si="5"/>
        <v>1.9465238989846863</v>
      </c>
      <c r="AK20">
        <v>3.1773837144899639</v>
      </c>
      <c r="AN20">
        <v>1.5</v>
      </c>
      <c r="AO20">
        <f t="shared" si="6"/>
        <v>4.6342551814076449</v>
      </c>
      <c r="AP20">
        <f t="shared" si="7"/>
        <v>1.6250261463721978</v>
      </c>
      <c r="AQ20">
        <f t="shared" si="8"/>
        <v>1.5757829298154646</v>
      </c>
      <c r="AS20">
        <v>3.4686888428133225</v>
      </c>
      <c r="AW20">
        <v>4.6342551814076449</v>
      </c>
      <c r="AX20">
        <v>4.6342551814076449</v>
      </c>
      <c r="BF20">
        <v>1.5</v>
      </c>
      <c r="BG20">
        <f t="shared" si="9"/>
        <v>3.5010560792936962</v>
      </c>
      <c r="BH20">
        <f t="shared" si="10"/>
        <v>2.3601602275189322</v>
      </c>
      <c r="BI20">
        <v>3.5010560792936962</v>
      </c>
      <c r="BK20">
        <v>4.6774986201144042</v>
      </c>
    </row>
    <row r="21" spans="1:66" x14ac:dyDescent="0.25">
      <c r="A21">
        <v>1.6</v>
      </c>
      <c r="B21">
        <f t="shared" si="0"/>
        <v>3.0430199189540921</v>
      </c>
      <c r="C21">
        <f t="shared" si="1"/>
        <v>1.3637450800390825</v>
      </c>
      <c r="F21">
        <v>1.8115228799417298</v>
      </c>
      <c r="H21">
        <v>2.2041318493604702</v>
      </c>
      <c r="J21">
        <v>2.4202399445548264</v>
      </c>
      <c r="M21">
        <v>2.9447753621854913</v>
      </c>
      <c r="U21">
        <v>1.6</v>
      </c>
      <c r="V21">
        <f t="shared" si="2"/>
        <v>4.326595546887126</v>
      </c>
      <c r="W21">
        <f t="shared" si="3"/>
        <v>1.9575320826950893</v>
      </c>
      <c r="Y21">
        <v>3.2384090028237607</v>
      </c>
      <c r="AA21">
        <v>4.326595546887126</v>
      </c>
      <c r="AD21">
        <v>4.4709408396654062</v>
      </c>
      <c r="AG21">
        <v>1.6</v>
      </c>
      <c r="AH21">
        <f t="shared" si="4"/>
        <v>3.0764885526825725</v>
      </c>
      <c r="AI21">
        <f t="shared" si="5"/>
        <v>1.9591271022236536</v>
      </c>
      <c r="AK21">
        <v>3.0764885526825725</v>
      </c>
      <c r="AN21">
        <v>1.6</v>
      </c>
      <c r="AO21">
        <f t="shared" si="6"/>
        <v>4.4870982849168088</v>
      </c>
      <c r="AP21">
        <f t="shared" si="7"/>
        <v>1.6783197872136371</v>
      </c>
      <c r="AQ21">
        <f t="shared" si="8"/>
        <v>1.627461611843527</v>
      </c>
      <c r="AS21">
        <v>3.3585435303478679</v>
      </c>
      <c r="AW21">
        <v>4.4870982849168088</v>
      </c>
      <c r="AX21">
        <v>4.4870982849168088</v>
      </c>
      <c r="BF21">
        <v>1.6</v>
      </c>
      <c r="BG21">
        <f t="shared" si="9"/>
        <v>3.3898829723106791</v>
      </c>
      <c r="BH21">
        <f t="shared" si="10"/>
        <v>2.3754416114461798</v>
      </c>
      <c r="BI21">
        <v>3.3898829723106791</v>
      </c>
      <c r="BK21">
        <v>4.5289685644028141</v>
      </c>
    </row>
    <row r="22" spans="1:66" x14ac:dyDescent="0.25">
      <c r="A22">
        <v>1.7</v>
      </c>
      <c r="B22">
        <f t="shared" si="0"/>
        <v>2.9521629521661685</v>
      </c>
      <c r="C22">
        <f t="shared" si="1"/>
        <v>1.4142642392168154</v>
      </c>
      <c r="F22">
        <v>1.7574353358171417</v>
      </c>
      <c r="H22">
        <v>2.1383219829885212</v>
      </c>
      <c r="J22">
        <v>2.3479776307620184</v>
      </c>
      <c r="M22">
        <v>2.8568517322370073</v>
      </c>
      <c r="U22">
        <v>1.7</v>
      </c>
      <c r="V22">
        <f t="shared" si="2"/>
        <v>4.1974142209747356</v>
      </c>
      <c r="W22">
        <f t="shared" si="3"/>
        <v>2.0177778856217943</v>
      </c>
      <c r="Y22">
        <v>3.1417182064925946</v>
      </c>
      <c r="AA22">
        <v>4.1974142209747356</v>
      </c>
      <c r="AD22">
        <v>4.3374497241948671</v>
      </c>
      <c r="AG22">
        <v>1.7</v>
      </c>
      <c r="AH22">
        <f t="shared" si="4"/>
        <v>2.9846322961679648</v>
      </c>
      <c r="AI22">
        <f t="shared" si="5"/>
        <v>1.9710403113923374</v>
      </c>
      <c r="AK22">
        <v>2.9846322961679648</v>
      </c>
      <c r="AN22">
        <v>1.7</v>
      </c>
      <c r="AO22">
        <f t="shared" si="6"/>
        <v>4.3531247485270246</v>
      </c>
      <c r="AP22">
        <f t="shared" si="7"/>
        <v>1.7299724390614954</v>
      </c>
      <c r="AQ22">
        <f t="shared" si="8"/>
        <v>1.6775490318172079</v>
      </c>
      <c r="AS22">
        <v>3.2582658173786099</v>
      </c>
      <c r="AW22">
        <v>4.3531247485270246</v>
      </c>
      <c r="AX22">
        <v>4.3531247485270246</v>
      </c>
      <c r="BF22">
        <v>1.7</v>
      </c>
      <c r="BG22">
        <f t="shared" si="9"/>
        <v>3.2886695419575713</v>
      </c>
      <c r="BH22">
        <f t="shared" si="10"/>
        <v>2.3898863775632089</v>
      </c>
      <c r="BI22">
        <v>3.2886695419575713</v>
      </c>
      <c r="BK22">
        <v>4.3937448861493609</v>
      </c>
    </row>
    <row r="23" spans="1:66" x14ac:dyDescent="0.25">
      <c r="A23">
        <v>1.8</v>
      </c>
      <c r="B23">
        <f t="shared" si="0"/>
        <v>2.8689866933042363</v>
      </c>
      <c r="C23">
        <f t="shared" si="1"/>
        <v>1.463607783034004</v>
      </c>
      <c r="F23">
        <v>1.7079201502418415</v>
      </c>
      <c r="H23">
        <v>2.0780754364160461</v>
      </c>
      <c r="J23">
        <v>2.2818241025243617</v>
      </c>
      <c r="M23">
        <v>2.7763608368965764</v>
      </c>
      <c r="U23">
        <v>1.8</v>
      </c>
      <c r="V23">
        <f t="shared" si="2"/>
        <v>4.0791534008738743</v>
      </c>
      <c r="W23">
        <f t="shared" si="3"/>
        <v>2.0762763150958845</v>
      </c>
      <c r="Y23">
        <v>3.0532012882029957</v>
      </c>
      <c r="AA23">
        <v>4.0791534008738743</v>
      </c>
      <c r="AD23">
        <v>4.2152434480150474</v>
      </c>
      <c r="AG23">
        <v>1.8</v>
      </c>
      <c r="AH23">
        <f t="shared" si="4"/>
        <v>2.9005412237928456</v>
      </c>
      <c r="AI23">
        <f t="shared" si="5"/>
        <v>1.9823387243812776</v>
      </c>
      <c r="AK23">
        <v>2.9005412237928456</v>
      </c>
      <c r="AN23">
        <v>1.8</v>
      </c>
      <c r="AO23">
        <f t="shared" si="6"/>
        <v>4.2304768334869376</v>
      </c>
      <c r="AP23">
        <f t="shared" si="7"/>
        <v>1.7801269538074895</v>
      </c>
      <c r="AQ23">
        <f t="shared" si="8"/>
        <v>1.7261837127830202</v>
      </c>
      <c r="AS23">
        <v>3.1664652069589132</v>
      </c>
      <c r="AW23">
        <v>4.2304768334869376</v>
      </c>
      <c r="AX23">
        <v>4.2304768334869376</v>
      </c>
      <c r="BC23">
        <v>4.3716153823768957</v>
      </c>
      <c r="BD23">
        <v>4.3716153823768957</v>
      </c>
      <c r="BF23">
        <v>1.8</v>
      </c>
      <c r="BG23">
        <f t="shared" si="9"/>
        <v>3.1960123161995879</v>
      </c>
      <c r="BH23">
        <f t="shared" si="10"/>
        <v>2.4035857033122991</v>
      </c>
      <c r="BI23">
        <v>3.1960123161995879</v>
      </c>
      <c r="BK23">
        <v>4.2699525115599108</v>
      </c>
      <c r="BN23">
        <v>4.4124080609060732</v>
      </c>
    </row>
    <row r="24" spans="1:66" x14ac:dyDescent="0.25">
      <c r="A24">
        <v>1.9</v>
      </c>
      <c r="B24">
        <f t="shared" si="0"/>
        <v>2.7924665915583629</v>
      </c>
      <c r="C24">
        <f t="shared" si="1"/>
        <v>1.5118662345699327</v>
      </c>
      <c r="F24">
        <v>1.6623674037005822</v>
      </c>
      <c r="H24">
        <v>2.0226501030740436</v>
      </c>
      <c r="J24">
        <v>2.2209644920915728</v>
      </c>
      <c r="M24">
        <v>2.7023112031989354</v>
      </c>
      <c r="U24">
        <v>1.9</v>
      </c>
      <c r="V24">
        <f t="shared" si="2"/>
        <v>3.9703563702008582</v>
      </c>
      <c r="W24">
        <f t="shared" si="3"/>
        <v>2.1331711318016495</v>
      </c>
      <c r="Y24">
        <v>2.9717679118233891</v>
      </c>
      <c r="AA24">
        <v>3.9703563702008582</v>
      </c>
      <c r="AD24">
        <v>4.1028166952948197</v>
      </c>
      <c r="AG24">
        <v>1.9</v>
      </c>
      <c r="AH24">
        <f t="shared" si="4"/>
        <v>2.8231795162322197</v>
      </c>
      <c r="AI24">
        <f t="shared" si="5"/>
        <v>1.9930857058166049</v>
      </c>
      <c r="AK24">
        <v>2.8231795162322197</v>
      </c>
      <c r="AN24">
        <v>1.9</v>
      </c>
      <c r="AO24">
        <f t="shared" si="6"/>
        <v>4.117643783934116</v>
      </c>
      <c r="AP24">
        <f t="shared" si="7"/>
        <v>1.8289065868522325</v>
      </c>
      <c r="AQ24">
        <f t="shared" si="8"/>
        <v>1.7734851751294378</v>
      </c>
      <c r="AS24">
        <v>3.0820109150039339</v>
      </c>
      <c r="AW24">
        <v>4.117643783934116</v>
      </c>
      <c r="AX24">
        <v>4.117643783934116</v>
      </c>
      <c r="BC24">
        <v>4.2550179597976916</v>
      </c>
      <c r="BD24">
        <v>4.2550179597976916</v>
      </c>
      <c r="BF24">
        <v>1.9</v>
      </c>
      <c r="BG24">
        <f t="shared" si="9"/>
        <v>3.1107699593119031</v>
      </c>
      <c r="BH24">
        <f t="shared" si="10"/>
        <v>2.4166164183026333</v>
      </c>
      <c r="BI24">
        <v>3.1107699593119031</v>
      </c>
      <c r="BK24">
        <v>4.1560665875167055</v>
      </c>
      <c r="BN24">
        <v>4.2947226374940932</v>
      </c>
    </row>
    <row r="25" spans="1:66" x14ac:dyDescent="0.25">
      <c r="A25">
        <v>2</v>
      </c>
      <c r="B25">
        <f t="shared" si="0"/>
        <v>2.7217597582669004</v>
      </c>
      <c r="C25">
        <f t="shared" si="1"/>
        <v>1.5591187866072707</v>
      </c>
      <c r="F25">
        <v>1.6202753209383589</v>
      </c>
      <c r="H25">
        <v>1.9714354586169349</v>
      </c>
      <c r="J25">
        <v>2.1647284151539652</v>
      </c>
      <c r="M25">
        <v>2.6338871553253282</v>
      </c>
      <c r="P25">
        <v>2.23694879107879</v>
      </c>
      <c r="Q25">
        <v>2.7217597582669004</v>
      </c>
      <c r="U25">
        <v>2</v>
      </c>
      <c r="V25">
        <f t="shared" si="2"/>
        <v>3.8698247015949967</v>
      </c>
      <c r="W25">
        <f t="shared" si="3"/>
        <v>2.1885874025214798</v>
      </c>
      <c r="Y25">
        <v>2.8965210677044948</v>
      </c>
      <c r="AA25">
        <v>3.8698247015949967</v>
      </c>
      <c r="AD25">
        <v>3.9989310563487344</v>
      </c>
      <c r="AG25">
        <v>2</v>
      </c>
      <c r="AH25">
        <f t="shared" si="4"/>
        <v>2.75169501431927</v>
      </c>
      <c r="AI25">
        <f t="shared" si="5"/>
        <v>2.0033351629505738</v>
      </c>
      <c r="AK25">
        <v>2.75169501431927</v>
      </c>
      <c r="AN25">
        <v>2</v>
      </c>
      <c r="AO25">
        <f t="shared" si="6"/>
        <v>4.0133827147186816</v>
      </c>
      <c r="AP25">
        <f t="shared" si="7"/>
        <v>1.8764185660963375</v>
      </c>
      <c r="AQ25">
        <f t="shared" si="8"/>
        <v>1.8195573974267516</v>
      </c>
      <c r="AS25">
        <v>3.0039726556999842</v>
      </c>
      <c r="AW25">
        <v>4.0133827147186816</v>
      </c>
      <c r="AX25">
        <v>4.0133827147186816</v>
      </c>
      <c r="BC25">
        <v>4.1472784987616711</v>
      </c>
      <c r="BD25">
        <v>4.1472784987616711</v>
      </c>
      <c r="BF25">
        <v>2</v>
      </c>
      <c r="BG25">
        <f t="shared" si="9"/>
        <v>3.0320035047422862</v>
      </c>
      <c r="BH25">
        <f t="shared" si="10"/>
        <v>2.4290438850775709</v>
      </c>
      <c r="BI25">
        <v>3.0320035047422862</v>
      </c>
      <c r="BK25">
        <v>4.050832631185731</v>
      </c>
      <c r="BN25">
        <v>4.1859778315650455</v>
      </c>
    </row>
    <row r="26" spans="1:66" x14ac:dyDescent="0.25">
      <c r="A26">
        <v>2.1</v>
      </c>
      <c r="B26">
        <f t="shared" si="0"/>
        <v>2.6561655466410503</v>
      </c>
      <c r="C26">
        <f t="shared" si="1"/>
        <v>1.6054352117251376</v>
      </c>
      <c r="F26">
        <v>1.5812268039004527</v>
      </c>
      <c r="H26">
        <v>1.9239240078775921</v>
      </c>
      <c r="J26">
        <v>2.1125586182625171</v>
      </c>
      <c r="M26">
        <v>2.5704106670201927</v>
      </c>
      <c r="P26">
        <v>2.1830384883959244</v>
      </c>
      <c r="Q26">
        <v>2.6561655466410503</v>
      </c>
      <c r="U26">
        <v>2.1</v>
      </c>
      <c r="V26">
        <f t="shared" si="2"/>
        <v>3.7765622085845929</v>
      </c>
      <c r="W26">
        <f t="shared" si="3"/>
        <v>2.2426347360637005</v>
      </c>
      <c r="Y26">
        <v>2.8267151212697796</v>
      </c>
      <c r="AA26">
        <v>3.7765622085845929</v>
      </c>
      <c r="AD26">
        <v>3.9025571096068847</v>
      </c>
      <c r="AG26">
        <v>2.1</v>
      </c>
      <c r="AH26">
        <f t="shared" si="4"/>
        <v>2.6853793652062907</v>
      </c>
      <c r="AI26">
        <f t="shared" si="5"/>
        <v>2.0131333514234711</v>
      </c>
      <c r="AK26">
        <v>2.6853793652062907</v>
      </c>
      <c r="AN26">
        <v>2.1</v>
      </c>
      <c r="AO26">
        <f t="shared" si="6"/>
        <v>3.9166604840643435</v>
      </c>
      <c r="AP26">
        <f t="shared" si="7"/>
        <v>1.9227568663121677</v>
      </c>
      <c r="AQ26">
        <f t="shared" si="8"/>
        <v>1.8644915067269507</v>
      </c>
      <c r="AS26">
        <v>2.9315771338330134</v>
      </c>
      <c r="AW26">
        <v>3.9166604840643435</v>
      </c>
      <c r="AX26">
        <v>3.9166604840643435</v>
      </c>
      <c r="BC26">
        <v>4.0473293894793976</v>
      </c>
      <c r="BD26">
        <v>4.0473293894793976</v>
      </c>
      <c r="BF26">
        <v>2.1</v>
      </c>
      <c r="BG26">
        <f t="shared" si="9"/>
        <v>2.9589324414582054</v>
      </c>
      <c r="BH26">
        <f t="shared" si="10"/>
        <v>2.4409241886009583</v>
      </c>
      <c r="BI26">
        <v>2.9589324414582054</v>
      </c>
      <c r="BK26">
        <v>3.9532078602764531</v>
      </c>
      <c r="BN26">
        <v>4.0850960711852711</v>
      </c>
    </row>
    <row r="27" spans="1:66" x14ac:dyDescent="0.25">
      <c r="A27">
        <v>2.2000000000000002</v>
      </c>
      <c r="B27">
        <f t="shared" si="0"/>
        <v>2.5950961064216167</v>
      </c>
      <c r="C27">
        <f t="shared" si="1"/>
        <v>1.6508773752430599</v>
      </c>
      <c r="F27">
        <v>1.5448719027926212</v>
      </c>
      <c r="H27">
        <v>1.8796899569034751</v>
      </c>
      <c r="J27">
        <v>2.0639875597262072</v>
      </c>
      <c r="M27">
        <v>2.5113128668971956</v>
      </c>
      <c r="P27">
        <v>2.1328469863517809</v>
      </c>
      <c r="Q27">
        <v>2.5950961064216167</v>
      </c>
      <c r="U27">
        <v>2.2000000000000002</v>
      </c>
      <c r="V27">
        <f t="shared" si="2"/>
        <v>3.6897330799093173</v>
      </c>
      <c r="W27">
        <f t="shared" si="3"/>
        <v>2.2954098327582568</v>
      </c>
      <c r="Y27">
        <v>2.7617244770179354</v>
      </c>
      <c r="AA27">
        <v>3.6897330799093173</v>
      </c>
      <c r="AD27">
        <v>3.8128311592008761</v>
      </c>
      <c r="AG27">
        <v>2.2000000000000002</v>
      </c>
      <c r="AH27">
        <f t="shared" si="4"/>
        <v>2.6236382531670386</v>
      </c>
      <c r="AI27">
        <f t="shared" si="5"/>
        <v>2.0225202679684187</v>
      </c>
      <c r="AK27">
        <v>2.6236382531670386</v>
      </c>
      <c r="AN27">
        <v>2.2000000000000002</v>
      </c>
      <c r="AO27">
        <f t="shared" si="6"/>
        <v>3.8266102748091786</v>
      </c>
      <c r="AP27">
        <f t="shared" si="7"/>
        <v>1.9680043949925872</v>
      </c>
      <c r="AQ27">
        <f t="shared" si="8"/>
        <v>1.9083678981746302</v>
      </c>
      <c r="AS27">
        <v>2.8641755463266652</v>
      </c>
      <c r="AW27">
        <v>3.8266102748091786</v>
      </c>
      <c r="AX27">
        <v>3.8266102748091786</v>
      </c>
      <c r="BC27">
        <v>3.9542748957518756</v>
      </c>
      <c r="BD27">
        <v>3.9542748957518756</v>
      </c>
      <c r="BF27">
        <v>2.2000000000000002</v>
      </c>
      <c r="BG27">
        <f t="shared" si="9"/>
        <v>2.8909019122332906</v>
      </c>
      <c r="BH27">
        <f t="shared" si="10"/>
        <v>2.4523058249117078</v>
      </c>
      <c r="BI27">
        <v>2.8909019122332906</v>
      </c>
      <c r="BK27">
        <v>3.8623173691308823</v>
      </c>
      <c r="BN27">
        <v>3.9911732618086586</v>
      </c>
    </row>
    <row r="28" spans="1:66" x14ac:dyDescent="0.25">
      <c r="A28">
        <v>2.2999999999999998</v>
      </c>
      <c r="B28">
        <f t="shared" si="0"/>
        <v>2.53805406145888</v>
      </c>
      <c r="C28">
        <f t="shared" si="1"/>
        <v>1.6955004478121283</v>
      </c>
      <c r="F28">
        <v>1.5109145274481379</v>
      </c>
      <c r="H28">
        <v>1.8383730442957407</v>
      </c>
      <c r="J28">
        <v>2.0186196556655074</v>
      </c>
      <c r="M28">
        <v>2.4561124367032718</v>
      </c>
      <c r="P28">
        <v>2.0859655034683295</v>
      </c>
      <c r="Q28">
        <v>2.53805406145888</v>
      </c>
      <c r="U28">
        <v>2.2999999999999998</v>
      </c>
      <c r="V28">
        <f t="shared" si="2"/>
        <v>3.6086301412844723</v>
      </c>
      <c r="W28">
        <f t="shared" si="3"/>
        <v>2.3469985175212775</v>
      </c>
      <c r="Y28">
        <v>2.7010198228038096</v>
      </c>
      <c r="AA28">
        <v>3.6086301412844723</v>
      </c>
      <c r="AD28">
        <v>3.7290224378667127</v>
      </c>
      <c r="AG28">
        <v>2.2999999999999998</v>
      </c>
      <c r="AH28">
        <f t="shared" si="4"/>
        <v>2.5659688316636191</v>
      </c>
      <c r="AI28">
        <f t="shared" si="5"/>
        <v>2.0315307387715706</v>
      </c>
      <c r="AK28">
        <v>2.5659688316636191</v>
      </c>
      <c r="AN28">
        <v>2.2999999999999998</v>
      </c>
      <c r="AO28">
        <f t="shared" si="6"/>
        <v>3.7424986787837349</v>
      </c>
      <c r="AP28">
        <f t="shared" si="7"/>
        <v>2.0122347354296641</v>
      </c>
      <c r="AQ28">
        <f t="shared" si="8"/>
        <v>1.9512579252651288</v>
      </c>
      <c r="AS28">
        <v>2.8012189452626606</v>
      </c>
      <c r="AW28">
        <v>3.7424986787837349</v>
      </c>
      <c r="AX28">
        <v>3.7424986787837349</v>
      </c>
      <c r="BC28">
        <v>3.867357141206929</v>
      </c>
      <c r="BD28">
        <v>3.867357141206929</v>
      </c>
      <c r="BF28">
        <v>2.2999999999999998</v>
      </c>
      <c r="BG28">
        <f t="shared" si="9"/>
        <v>2.8273578467736655</v>
      </c>
      <c r="BH28">
        <f t="shared" si="10"/>
        <v>2.4632310207605292</v>
      </c>
      <c r="BI28">
        <v>2.8273578467736655</v>
      </c>
      <c r="BK28">
        <v>3.7774209059574564</v>
      </c>
      <c r="BN28">
        <v>3.9034444551217682</v>
      </c>
    </row>
    <row r="29" spans="1:66" x14ac:dyDescent="0.25">
      <c r="A29">
        <v>2.4</v>
      </c>
      <c r="B29">
        <f t="shared" si="0"/>
        <v>2.484615359520983</v>
      </c>
      <c r="C29">
        <f t="shared" si="1"/>
        <v>1.7393538876897252</v>
      </c>
      <c r="F29">
        <v>1.47910223774477</v>
      </c>
      <c r="H29">
        <v>1.79966611891673</v>
      </c>
      <c r="J29">
        <v>1.9761176397537248</v>
      </c>
      <c r="M29">
        <v>2.4043990148246599</v>
      </c>
      <c r="P29">
        <v>2.0420455214296078</v>
      </c>
      <c r="Q29">
        <v>2.484615359520983</v>
      </c>
      <c r="U29">
        <v>2.4</v>
      </c>
      <c r="V29">
        <f t="shared" si="2"/>
        <v>3.5326504710904634</v>
      </c>
      <c r="W29">
        <f t="shared" si="3"/>
        <v>2.3974773788653065</v>
      </c>
      <c r="Y29">
        <v>2.6441498784511674</v>
      </c>
      <c r="AA29">
        <v>3.5326504710904634</v>
      </c>
      <c r="AD29">
        <v>3.650507909116941</v>
      </c>
      <c r="AG29">
        <v>2.4</v>
      </c>
      <c r="AH29">
        <f t="shared" si="4"/>
        <v>2.5119423845286089</v>
      </c>
      <c r="AI29">
        <f t="shared" si="5"/>
        <v>2.0401952801622616</v>
      </c>
      <c r="AK29">
        <v>2.5119423845286089</v>
      </c>
      <c r="AN29">
        <v>2.4</v>
      </c>
      <c r="AO29">
        <f t="shared" si="6"/>
        <v>3.6637004079212385</v>
      </c>
      <c r="AP29">
        <f t="shared" si="7"/>
        <v>2.0555135519449252</v>
      </c>
      <c r="AQ29">
        <f t="shared" si="8"/>
        <v>1.9932252624920488</v>
      </c>
      <c r="AS29">
        <v>2.7422393094259685</v>
      </c>
      <c r="AW29">
        <v>3.6637004079212385</v>
      </c>
      <c r="AX29">
        <v>3.6637004079212385</v>
      </c>
      <c r="BC29">
        <v>3.7859299767132137</v>
      </c>
      <c r="BD29">
        <v>3.7859299767132137</v>
      </c>
      <c r="BF29">
        <v>2.4</v>
      </c>
      <c r="BG29">
        <f t="shared" si="9"/>
        <v>2.7678278566367869</v>
      </c>
      <c r="BH29">
        <f t="shared" si="10"/>
        <v>2.4737367771967422</v>
      </c>
      <c r="BI29">
        <v>2.7678278566367869</v>
      </c>
      <c r="BK29">
        <v>3.6978873479640497</v>
      </c>
      <c r="BN29">
        <v>3.8212574726078943</v>
      </c>
    </row>
    <row r="30" spans="1:66" x14ac:dyDescent="0.25">
      <c r="A30">
        <v>2.5</v>
      </c>
      <c r="B30">
        <f t="shared" si="0"/>
        <v>2.4344159351632744</v>
      </c>
      <c r="C30">
        <f t="shared" si="1"/>
        <v>1.7824822441757702</v>
      </c>
      <c r="F30">
        <v>1.4492183039533837</v>
      </c>
      <c r="H30">
        <v>1.7633054794883762</v>
      </c>
      <c r="J30">
        <v>1.9361919556438612</v>
      </c>
      <c r="M30">
        <v>2.3558202897483933</v>
      </c>
      <c r="P30">
        <v>2.0007878236152603</v>
      </c>
      <c r="Q30">
        <v>2.4344159351632744</v>
      </c>
      <c r="U30">
        <v>2.5</v>
      </c>
      <c r="V30">
        <f t="shared" si="2"/>
        <v>3.4612764375097007</v>
      </c>
      <c r="W30">
        <f t="shared" si="3"/>
        <v>2.4469151033688616</v>
      </c>
      <c r="Y30">
        <v>2.5907272022590089</v>
      </c>
      <c r="AA30">
        <v>3.4612764375097007</v>
      </c>
      <c r="AD30">
        <v>3.5767526717323253</v>
      </c>
      <c r="AG30">
        <v>2.5</v>
      </c>
      <c r="AH30">
        <f t="shared" si="4"/>
        <v>2.4611908421460584</v>
      </c>
      <c r="AI30">
        <f t="shared" si="5"/>
        <v>2.0485407866385787</v>
      </c>
      <c r="AK30">
        <v>2.4611908421460584</v>
      </c>
      <c r="AN30">
        <v>2.5</v>
      </c>
      <c r="AO30">
        <f t="shared" si="6"/>
        <v>3.5896786279334476</v>
      </c>
      <c r="AP30">
        <f t="shared" si="7"/>
        <v>2.0978997340170467</v>
      </c>
      <c r="AQ30">
        <f t="shared" si="8"/>
        <v>2.034327014804409</v>
      </c>
      <c r="AS30">
        <v>2.6868348242782947</v>
      </c>
      <c r="AW30">
        <v>3.5896786279334476</v>
      </c>
      <c r="AX30">
        <v>3.5896786279334476</v>
      </c>
      <c r="BC30">
        <v>3.7094386579417495</v>
      </c>
      <c r="BD30">
        <v>3.7094386579417495</v>
      </c>
      <c r="BF30">
        <v>2.5</v>
      </c>
      <c r="BG30">
        <f t="shared" si="9"/>
        <v>2.7119063778485435</v>
      </c>
      <c r="BH30">
        <f t="shared" si="10"/>
        <v>2.4838557037992768</v>
      </c>
      <c r="BI30">
        <v>2.7119063778485435</v>
      </c>
      <c r="BK30">
        <v>3.6231748515222515</v>
      </c>
      <c r="BN30">
        <v>3.7440523934746435</v>
      </c>
    </row>
    <row r="31" spans="1:66" x14ac:dyDescent="0.25">
      <c r="A31">
        <v>2.6</v>
      </c>
      <c r="B31">
        <f t="shared" si="0"/>
        <v>2.3871412226151465</v>
      </c>
      <c r="C31">
        <f t="shared" si="1"/>
        <v>1.8249258205911627</v>
      </c>
      <c r="F31">
        <v>1.421075463714258</v>
      </c>
      <c r="G31">
        <v>1.4380370902310371</v>
      </c>
      <c r="H31">
        <v>1.7290632785262137</v>
      </c>
      <c r="J31">
        <v>1.8985924161325811</v>
      </c>
      <c r="M31">
        <v>2.3100718515278582</v>
      </c>
      <c r="P31">
        <v>1.9619338759948171</v>
      </c>
      <c r="Q31">
        <v>2.3871412226151465</v>
      </c>
      <c r="U31">
        <v>2.6</v>
      </c>
      <c r="V31">
        <f t="shared" si="2"/>
        <v>3.3940607878463229</v>
      </c>
      <c r="W31">
        <f t="shared" si="3"/>
        <v>2.4953735720365464</v>
      </c>
      <c r="Y31">
        <v>2.5404170305219855</v>
      </c>
      <c r="Z31">
        <v>2.5707388578765689</v>
      </c>
      <c r="AA31">
        <v>3.3940607878463229</v>
      </c>
      <c r="AD31">
        <v>3.507294551626587</v>
      </c>
      <c r="AG31">
        <v>2.6</v>
      </c>
      <c r="AH31">
        <f t="shared" si="4"/>
        <v>2.4133961789958862</v>
      </c>
      <c r="AI31">
        <f t="shared" si="5"/>
        <v>2.0565910863012555</v>
      </c>
      <c r="AK31">
        <v>2.4133961789958862</v>
      </c>
      <c r="AN31">
        <v>2.6</v>
      </c>
      <c r="AO31">
        <f t="shared" si="6"/>
        <v>3.5199694944922348</v>
      </c>
      <c r="AP31">
        <f t="shared" si="7"/>
        <v>2.1394463362628064</v>
      </c>
      <c r="AQ31">
        <f t="shared" si="8"/>
        <v>2.0746146291033276</v>
      </c>
      <c r="AS31">
        <v>2.6346583074607044</v>
      </c>
      <c r="AW31">
        <v>3.5199694944922348</v>
      </c>
      <c r="AX31">
        <v>3.5199694944922348</v>
      </c>
      <c r="BC31">
        <v>3.6374038656385403</v>
      </c>
      <c r="BD31">
        <v>3.6374038656385403</v>
      </c>
      <c r="BF31">
        <v>2.6</v>
      </c>
      <c r="BG31">
        <f t="shared" si="9"/>
        <v>2.6592429884012403</v>
      </c>
      <c r="BH31">
        <f t="shared" si="10"/>
        <v>2.493616692140272</v>
      </c>
      <c r="BI31">
        <v>2.6592429884012403</v>
      </c>
      <c r="BK31">
        <v>3.5528152440520384</v>
      </c>
      <c r="BN31">
        <v>3.6713454258155722</v>
      </c>
    </row>
    <row r="32" spans="1:66" x14ac:dyDescent="0.25">
      <c r="A32">
        <v>2.7</v>
      </c>
      <c r="B32">
        <f t="shared" si="0"/>
        <v>2.342517825810051</v>
      </c>
      <c r="C32">
        <f t="shared" si="1"/>
        <v>1.8667212257881651</v>
      </c>
      <c r="F32">
        <v>1.3945109631700316</v>
      </c>
      <c r="G32">
        <v>1.4434745434842287</v>
      </c>
      <c r="H32">
        <v>1.6967414887435934</v>
      </c>
      <c r="I32">
        <v>1.7563168813727565</v>
      </c>
      <c r="J32">
        <v>1.8631015779896181</v>
      </c>
      <c r="M32">
        <v>2.2668891307476944</v>
      </c>
      <c r="P32">
        <v>1.9252589809259928</v>
      </c>
      <c r="Q32">
        <v>2.342517825810051</v>
      </c>
      <c r="U32">
        <v>2.7</v>
      </c>
      <c r="V32">
        <f t="shared" si="2"/>
        <v>3.3306148048932238</v>
      </c>
      <c r="W32">
        <f t="shared" si="3"/>
        <v>2.5429087685055118</v>
      </c>
      <c r="Y32">
        <v>2.4929284127018745</v>
      </c>
      <c r="Z32">
        <v>2.5804592416280205</v>
      </c>
      <c r="AA32">
        <v>3.3306148048932238</v>
      </c>
      <c r="AD32">
        <v>3.4417318630822846</v>
      </c>
      <c r="AG32">
        <v>2.7</v>
      </c>
      <c r="AH32">
        <f t="shared" si="4"/>
        <v>2.3682819920667804</v>
      </c>
      <c r="AI32">
        <f t="shared" si="5"/>
        <v>2.0643673933024167</v>
      </c>
      <c r="AK32">
        <v>2.3682819920667804</v>
      </c>
      <c r="AN32">
        <v>2.7</v>
      </c>
      <c r="AO32">
        <f t="shared" si="6"/>
        <v>3.4541698702360368</v>
      </c>
      <c r="AP32">
        <f t="shared" si="7"/>
        <v>2.1802013571016552</v>
      </c>
      <c r="AQ32">
        <f t="shared" si="8"/>
        <v>2.1141346493106958</v>
      </c>
      <c r="AS32">
        <v>2.5854080151085563</v>
      </c>
      <c r="AW32">
        <v>3.4541698702360368</v>
      </c>
      <c r="AX32">
        <v>3.4541698702360368</v>
      </c>
      <c r="BC32">
        <v>3.5694090128417884</v>
      </c>
      <c r="BD32">
        <v>3.5694090128417884</v>
      </c>
      <c r="BF32">
        <v>2.7</v>
      </c>
      <c r="BG32">
        <f t="shared" si="9"/>
        <v>2.6095331287798653</v>
      </c>
      <c r="BH32">
        <f t="shared" si="10"/>
        <v>2.5030454643791802</v>
      </c>
      <c r="BI32">
        <v>2.6095331287798653</v>
      </c>
      <c r="BK32">
        <v>3.4864016264124236</v>
      </c>
      <c r="BN32">
        <v>3.6027160953877462</v>
      </c>
    </row>
    <row r="33" spans="1:66" x14ac:dyDescent="0.25">
      <c r="A33">
        <v>2.8</v>
      </c>
      <c r="B33">
        <f t="shared" si="0"/>
        <v>2.3003068400481297</v>
      </c>
      <c r="C33">
        <f t="shared" si="1"/>
        <v>1.9079018363509341</v>
      </c>
      <c r="F33">
        <v>1.369382581322667</v>
      </c>
      <c r="G33">
        <v>1.4487336776604967</v>
      </c>
      <c r="H33">
        <v>1.6661670657727672</v>
      </c>
      <c r="I33">
        <v>1.7627158207769036</v>
      </c>
      <c r="J33">
        <v>1.8295294303990923</v>
      </c>
      <c r="M33">
        <v>2.2260409357979909</v>
      </c>
      <c r="P33">
        <v>1.890566788390051</v>
      </c>
      <c r="Q33">
        <v>2.3003068400481297</v>
      </c>
      <c r="U33">
        <v>2.8</v>
      </c>
      <c r="V33">
        <f t="shared" si="2"/>
        <v>3.2705988116065234</v>
      </c>
      <c r="W33">
        <f t="shared" si="3"/>
        <v>2.5895715371207655</v>
      </c>
      <c r="Y33">
        <v>2.4480071042812397</v>
      </c>
      <c r="Z33">
        <v>2.5898608493317186</v>
      </c>
      <c r="AA33">
        <v>3.2705988116065234</v>
      </c>
      <c r="AD33">
        <v>3.3797135966391343</v>
      </c>
      <c r="AG33">
        <v>2.8</v>
      </c>
      <c r="AH33">
        <f t="shared" si="4"/>
        <v>2.3256067490671777</v>
      </c>
      <c r="AI33">
        <f t="shared" si="5"/>
        <v>2.071888679465375</v>
      </c>
      <c r="AK33">
        <v>2.3256067490671777</v>
      </c>
      <c r="AN33">
        <v>2.8</v>
      </c>
      <c r="AO33">
        <f t="shared" si="6"/>
        <v>3.3919274771983781</v>
      </c>
      <c r="AP33">
        <f t="shared" si="7"/>
        <v>2.2202083887030626</v>
      </c>
      <c r="AQ33">
        <f t="shared" si="8"/>
        <v>2.1529293466211517</v>
      </c>
      <c r="AS33">
        <v>2.538820271052963</v>
      </c>
      <c r="AU33">
        <v>2.5665521016877331</v>
      </c>
      <c r="AW33">
        <v>3.3919274771983781</v>
      </c>
      <c r="AX33">
        <v>3.3919274771983781</v>
      </c>
      <c r="BC33">
        <v>3.5050900687725211</v>
      </c>
      <c r="BD33">
        <v>3.5050900687725211</v>
      </c>
      <c r="BF33">
        <v>2.8</v>
      </c>
      <c r="BG33">
        <f t="shared" si="9"/>
        <v>2.5625106623847174</v>
      </c>
      <c r="BH33">
        <f t="shared" si="10"/>
        <v>2.5121650238517672</v>
      </c>
      <c r="BI33">
        <v>2.5625106623847174</v>
      </c>
      <c r="BK33">
        <v>3.4235784334397321</v>
      </c>
      <c r="BN33">
        <v>3.5377969745464481</v>
      </c>
    </row>
    <row r="34" spans="1:66" x14ac:dyDescent="0.25">
      <c r="A34">
        <v>2.9</v>
      </c>
      <c r="B34">
        <f t="shared" si="0"/>
        <v>2.2602984517187412</v>
      </c>
      <c r="C34">
        <f t="shared" si="1"/>
        <v>1.9484981866085167</v>
      </c>
      <c r="F34">
        <v>1.3455654152249856</v>
      </c>
      <c r="G34">
        <v>1.4538264056422372</v>
      </c>
      <c r="H34">
        <v>1.6371880366152132</v>
      </c>
      <c r="I34">
        <v>1.7689122889910087</v>
      </c>
      <c r="J34">
        <v>1.797709099894871</v>
      </c>
      <c r="L34">
        <v>1.8055339176043397</v>
      </c>
      <c r="M34">
        <v>2.187324226945941</v>
      </c>
      <c r="O34">
        <v>2.196844907098451</v>
      </c>
      <c r="P34">
        <v>1.8576848576338167</v>
      </c>
      <c r="Q34">
        <v>2.2602984517187412</v>
      </c>
      <c r="U34">
        <v>2.9</v>
      </c>
      <c r="V34">
        <f t="shared" si="2"/>
        <v>3.2137144929381263</v>
      </c>
      <c r="W34">
        <f t="shared" si="3"/>
        <v>2.6354082201415761</v>
      </c>
      <c r="Y34">
        <v>2.4054298197398705</v>
      </c>
      <c r="Z34">
        <v>2.5989649773157555</v>
      </c>
      <c r="AA34">
        <v>3.2137144929381263</v>
      </c>
      <c r="AC34">
        <v>3.22770270164163</v>
      </c>
      <c r="AD34">
        <v>3.3209314847650395</v>
      </c>
      <c r="AG34">
        <v>2.9</v>
      </c>
      <c r="AH34">
        <f t="shared" si="4"/>
        <v>2.2851583287528769</v>
      </c>
      <c r="AI34">
        <f t="shared" si="5"/>
        <v>2.0791719818526047</v>
      </c>
      <c r="AK34">
        <v>2.2851583287528769</v>
      </c>
      <c r="AN34">
        <v>2.9</v>
      </c>
      <c r="AO34">
        <f t="shared" si="6"/>
        <v>3.3329329338051856</v>
      </c>
      <c r="AP34">
        <f t="shared" si="7"/>
        <v>2.2595071633050869</v>
      </c>
      <c r="AQ34">
        <f t="shared" si="8"/>
        <v>2.191037249265539</v>
      </c>
      <c r="AS34">
        <v>2.4946635066011882</v>
      </c>
      <c r="AU34">
        <v>2.5755742925199137</v>
      </c>
      <c r="AV34">
        <v>2.4950063782231253</v>
      </c>
      <c r="AW34">
        <v>3.3329329338051856</v>
      </c>
      <c r="AX34">
        <v>3.3329329338051856</v>
      </c>
      <c r="BC34">
        <v>3.4441273301676127</v>
      </c>
      <c r="BD34">
        <v>3.4441273301676127</v>
      </c>
      <c r="BF34">
        <v>2.9</v>
      </c>
      <c r="BG34">
        <f t="shared" si="9"/>
        <v>2.5179418596954455</v>
      </c>
      <c r="BH34">
        <f t="shared" si="10"/>
        <v>2.5209960279962829</v>
      </c>
      <c r="BI34">
        <v>2.5179418596954455</v>
      </c>
      <c r="BJ34">
        <v>2.5209960279962829</v>
      </c>
      <c r="BK34">
        <v>3.3640333966400711</v>
      </c>
      <c r="BN34">
        <v>3.4762653767943714</v>
      </c>
    </row>
    <row r="35" spans="1:66" x14ac:dyDescent="0.25">
      <c r="A35">
        <v>3</v>
      </c>
      <c r="B35">
        <f t="shared" si="0"/>
        <v>2.222307536731599</v>
      </c>
      <c r="C35">
        <f t="shared" si="1"/>
        <v>1.9885382998248671</v>
      </c>
      <c r="F35">
        <v>1.3229492597077444</v>
      </c>
      <c r="G35">
        <v>1.4587634667170979</v>
      </c>
      <c r="H35">
        <v>1.6096703114804112</v>
      </c>
      <c r="I35">
        <v>1.7749193528143972</v>
      </c>
      <c r="J35">
        <v>1.767493349610308</v>
      </c>
      <c r="L35">
        <v>1.8363999811155092</v>
      </c>
      <c r="M35">
        <v>2.1505598568725857</v>
      </c>
      <c r="O35">
        <v>2.2344005319280638</v>
      </c>
      <c r="P35">
        <v>1.8264610396262426</v>
      </c>
      <c r="Q35">
        <v>2.222307536731599</v>
      </c>
      <c r="U35">
        <v>3</v>
      </c>
      <c r="V35">
        <f t="shared" si="2"/>
        <v>3.1596986376419731</v>
      </c>
      <c r="W35">
        <f t="shared" si="3"/>
        <v>2.6804611968304215</v>
      </c>
      <c r="Y35">
        <v>2.364999548365847</v>
      </c>
      <c r="Z35">
        <v>2.607790823905578</v>
      </c>
      <c r="AA35">
        <v>3.1596986376419731</v>
      </c>
      <c r="AC35">
        <v>3.2828811037822185</v>
      </c>
      <c r="AD35">
        <v>3.265113534874442</v>
      </c>
      <c r="AG35">
        <v>3</v>
      </c>
      <c r="AH35">
        <f t="shared" si="4"/>
        <v>2.2467495709475545</v>
      </c>
      <c r="AI35">
        <f t="shared" si="5"/>
        <v>2.0862326591244629</v>
      </c>
      <c r="AK35">
        <v>2.2467495709475545</v>
      </c>
      <c r="AN35">
        <v>3</v>
      </c>
      <c r="AO35">
        <f t="shared" si="6"/>
        <v>3.2769132645222396</v>
      </c>
      <c r="AP35">
        <f t="shared" si="7"/>
        <v>2.2981340154104486</v>
      </c>
      <c r="AQ35">
        <f t="shared" si="8"/>
        <v>2.2284935907010412</v>
      </c>
      <c r="AS35">
        <v>2.4527334025794185</v>
      </c>
      <c r="AU35">
        <v>2.5843207064904279</v>
      </c>
      <c r="AV35">
        <v>2.5034791909493554</v>
      </c>
      <c r="AW35">
        <v>3.2769132645222396</v>
      </c>
      <c r="AX35">
        <v>3.2769132645222396</v>
      </c>
      <c r="BC35">
        <v>3.3862387143939774</v>
      </c>
      <c r="BD35">
        <v>3.3862387143939774</v>
      </c>
      <c r="BF35">
        <v>3</v>
      </c>
      <c r="BG35">
        <f t="shared" si="9"/>
        <v>2.4756204949829597</v>
      </c>
      <c r="BH35">
        <f t="shared" si="10"/>
        <v>2.5295570991884109</v>
      </c>
      <c r="BI35">
        <v>2.4756204949829597</v>
      </c>
      <c r="BJ35">
        <v>2.5295570991884109</v>
      </c>
      <c r="BK35">
        <v>3.3074909932736141</v>
      </c>
      <c r="BN35">
        <v>3.4178365873121175</v>
      </c>
    </row>
    <row r="36" spans="1:66" x14ac:dyDescent="0.25">
      <c r="A36">
        <v>3.1</v>
      </c>
      <c r="B36">
        <f t="shared" si="0"/>
        <v>2.1861700464689675</v>
      </c>
      <c r="C36">
        <f t="shared" si="1"/>
        <v>2.0280479710947636</v>
      </c>
      <c r="F36">
        <v>1.3014364559213898</v>
      </c>
      <c r="G36">
        <v>1.463554576968618</v>
      </c>
      <c r="H36">
        <v>1.5834950660448848</v>
      </c>
      <c r="I36">
        <v>1.7807488340846049</v>
      </c>
      <c r="J36">
        <v>1.7387517048761381</v>
      </c>
      <c r="L36">
        <v>1.8667557562955071</v>
      </c>
      <c r="M36">
        <v>2.1155890733053226</v>
      </c>
      <c r="O36">
        <v>2.271335274308139</v>
      </c>
      <c r="P36">
        <v>1.796760506759562</v>
      </c>
      <c r="Q36">
        <v>2.1861700464689675</v>
      </c>
      <c r="U36">
        <v>3.1</v>
      </c>
      <c r="V36">
        <f t="shared" si="2"/>
        <v>3.1083179997854464</v>
      </c>
      <c r="W36">
        <f t="shared" si="3"/>
        <v>2.7247693422815376</v>
      </c>
      <c r="Y36">
        <v>2.3265417081535542</v>
      </c>
      <c r="Z36">
        <v>2.6163557582731434</v>
      </c>
      <c r="AA36">
        <v>3.1083179997854464</v>
      </c>
      <c r="AC36">
        <v>3.3371472776843452</v>
      </c>
      <c r="AD36">
        <v>3.2120187194077916</v>
      </c>
      <c r="AG36">
        <v>3.1</v>
      </c>
      <c r="AH36">
        <f t="shared" si="4"/>
        <v>2.2102146227458763</v>
      </c>
      <c r="AI36">
        <f t="shared" si="5"/>
        <v>2.0930846066185151</v>
      </c>
      <c r="AK36">
        <v>2.2102146227458763</v>
      </c>
      <c r="AN36">
        <v>3.1</v>
      </c>
      <c r="AO36">
        <f t="shared" si="6"/>
        <v>3.2236265707452287</v>
      </c>
      <c r="AP36">
        <f t="shared" si="7"/>
        <v>2.3361222751701387</v>
      </c>
      <c r="AQ36">
        <f t="shared" si="8"/>
        <v>2.265330691074074</v>
      </c>
      <c r="AS36">
        <v>2.4128489005527989</v>
      </c>
      <c r="AU36">
        <v>2.5928085564486856</v>
      </c>
      <c r="AV36">
        <v>2.5117015279422183</v>
      </c>
      <c r="AW36">
        <v>3.2236265707452287</v>
      </c>
      <c r="AX36">
        <v>3.2236265707452287</v>
      </c>
      <c r="BA36">
        <v>3.3071129521851859</v>
      </c>
      <c r="BC36">
        <v>3.3311742525471124</v>
      </c>
      <c r="BD36">
        <v>3.3311742525471124</v>
      </c>
      <c r="BF36">
        <v>3.1</v>
      </c>
      <c r="BG36">
        <f t="shared" si="9"/>
        <v>2.4353638203091239</v>
      </c>
      <c r="BH36">
        <f t="shared" si="10"/>
        <v>2.5378650855249494</v>
      </c>
      <c r="BI36">
        <v>2.4353638203091239</v>
      </c>
      <c r="BJ36">
        <v>2.5378650855249494</v>
      </c>
      <c r="BK36">
        <v>3.2537070675173467</v>
      </c>
      <c r="BM36">
        <v>3.2537070675173467</v>
      </c>
      <c r="BN36">
        <v>3.362258304670414</v>
      </c>
    </row>
    <row r="37" spans="1:66" x14ac:dyDescent="0.25">
      <c r="A37">
        <v>3.2</v>
      </c>
      <c r="B37">
        <f t="shared" si="0"/>
        <v>2.1517400199781775</v>
      </c>
      <c r="C37">
        <f t="shared" si="1"/>
        <v>2.0670510103122854</v>
      </c>
      <c r="F37">
        <v>1.2809401126813811</v>
      </c>
      <c r="G37">
        <v>1.4682085562216276</v>
      </c>
      <c r="H37">
        <v>1.5585565773120345</v>
      </c>
      <c r="I37">
        <v>1.7864114641354885</v>
      </c>
      <c r="J37">
        <v>1.7113680768932715</v>
      </c>
      <c r="L37">
        <v>1.8966257450229285</v>
      </c>
      <c r="M37">
        <v>2.0822706276724325</v>
      </c>
      <c r="O37">
        <v>2.3076789463771696</v>
      </c>
      <c r="P37">
        <v>1.7684632972422807</v>
      </c>
      <c r="Q37">
        <v>2.1517400199781775</v>
      </c>
      <c r="U37">
        <v>3.2</v>
      </c>
      <c r="V37">
        <f t="shared" si="2"/>
        <v>3.0593650506554062</v>
      </c>
      <c r="W37">
        <f t="shared" si="3"/>
        <v>2.768368420127846</v>
      </c>
      <c r="Y37">
        <v>2.2899009661522469</v>
      </c>
      <c r="Z37">
        <v>2.6246755473736743</v>
      </c>
      <c r="AA37">
        <v>3.0593650506554062</v>
      </c>
      <c r="AC37">
        <v>3.3905450246740148</v>
      </c>
      <c r="AD37">
        <v>3.1614325860112857</v>
      </c>
      <c r="AG37">
        <v>3.2</v>
      </c>
      <c r="AH37">
        <f t="shared" si="4"/>
        <v>2.1754059178446346</v>
      </c>
      <c r="AI37">
        <f t="shared" si="5"/>
        <v>2.0997404378989399</v>
      </c>
      <c r="AK37">
        <v>2.1754059178446346</v>
      </c>
      <c r="AN37">
        <v>3.2</v>
      </c>
      <c r="AO37">
        <f t="shared" si="6"/>
        <v>3.1728576251152032</v>
      </c>
      <c r="AP37">
        <f t="shared" si="7"/>
        <v>2.3735026050766526</v>
      </c>
      <c r="AQ37">
        <f t="shared" si="8"/>
        <v>2.3015782837106933</v>
      </c>
      <c r="AS37">
        <v>2.374848905219185</v>
      </c>
      <c r="AU37">
        <v>2.6010534674473114</v>
      </c>
      <c r="AV37">
        <v>2.519688525478728</v>
      </c>
      <c r="AW37">
        <v>3.1728576251152032</v>
      </c>
      <c r="AX37">
        <v>3.1728576251152032</v>
      </c>
      <c r="BA37">
        <v>3.3600301194519484</v>
      </c>
      <c r="BB37">
        <v>3.2549232236870544</v>
      </c>
      <c r="BC37">
        <v>3.2787115367826716</v>
      </c>
      <c r="BD37">
        <v>3.2787115367826716</v>
      </c>
      <c r="BF37">
        <v>3.2</v>
      </c>
      <c r="BG37">
        <f t="shared" si="9"/>
        <v>2.3970092371496912</v>
      </c>
      <c r="BH37">
        <f t="shared" si="10"/>
        <v>2.5459352809524645</v>
      </c>
      <c r="BI37">
        <v>2.3970092371496912</v>
      </c>
      <c r="BJ37">
        <v>2.5459352809524645</v>
      </c>
      <c r="BK37">
        <v>3.2024643836699336</v>
      </c>
      <c r="BM37">
        <v>3.2888286739337942</v>
      </c>
      <c r="BN37">
        <v>3.3093060456795551</v>
      </c>
    </row>
    <row r="38" spans="1:66" x14ac:dyDescent="0.25">
      <c r="A38">
        <v>3.3</v>
      </c>
      <c r="B38">
        <f t="shared" si="0"/>
        <v>2.1188870980721046</v>
      </c>
      <c r="C38">
        <f t="shared" si="1"/>
        <v>2.1055694519137957</v>
      </c>
      <c r="F38">
        <v>1.2613826266014856</v>
      </c>
      <c r="G38">
        <v>1.4727334358080131</v>
      </c>
      <c r="H38">
        <v>1.534760423015872</v>
      </c>
      <c r="I38">
        <v>1.7919170149189232</v>
      </c>
      <c r="J38">
        <v>1.6852387855938091</v>
      </c>
      <c r="L38">
        <v>1.9260325489734451</v>
      </c>
      <c r="M38">
        <v>2.050478369461366</v>
      </c>
      <c r="O38">
        <v>2.3434590482422468</v>
      </c>
      <c r="P38">
        <v>1.7414622719982336</v>
      </c>
      <c r="Q38">
        <v>2.1188870980721046</v>
      </c>
      <c r="U38">
        <v>3.3</v>
      </c>
      <c r="V38">
        <f t="shared" si="2"/>
        <v>3.0126544442818859</v>
      </c>
      <c r="W38">
        <f t="shared" si="3"/>
        <v>2.8112914204125001</v>
      </c>
      <c r="Y38">
        <v>2.2549385929495567</v>
      </c>
      <c r="Z38">
        <v>2.6327645485955165</v>
      </c>
      <c r="AA38">
        <v>3.0126544442818859</v>
      </c>
      <c r="AC38">
        <v>3.4431147491373846</v>
      </c>
      <c r="AD38">
        <v>3.1131636051422138</v>
      </c>
      <c r="AG38">
        <v>3.3</v>
      </c>
      <c r="AH38">
        <f t="shared" si="4"/>
        <v>2.142191663302079</v>
      </c>
      <c r="AI38">
        <f t="shared" si="5"/>
        <v>2.1062116388764136</v>
      </c>
      <c r="AK38">
        <v>2.142191663302079</v>
      </c>
      <c r="AN38">
        <v>3.3</v>
      </c>
      <c r="AO38">
        <f t="shared" si="6"/>
        <v>3.1244142059246007</v>
      </c>
      <c r="AP38">
        <f t="shared" si="7"/>
        <v>2.4103032896432781</v>
      </c>
      <c r="AQ38">
        <f t="shared" si="8"/>
        <v>2.3372637960177243</v>
      </c>
      <c r="AS38">
        <v>2.3385895407525239</v>
      </c>
      <c r="AU38">
        <v>2.6090696676581571</v>
      </c>
      <c r="AV38">
        <v>2.5274539666516964</v>
      </c>
      <c r="AW38">
        <v>3.1244142059246007</v>
      </c>
      <c r="AX38">
        <v>3.1244142059246007</v>
      </c>
      <c r="BA38">
        <v>3.4121267163951479</v>
      </c>
      <c r="BB38">
        <v>3.3053901591718891</v>
      </c>
      <c r="BC38">
        <v>3.2286519324297469</v>
      </c>
      <c r="BD38">
        <v>3.2286519324297469</v>
      </c>
      <c r="BF38">
        <v>3.3</v>
      </c>
      <c r="BG38">
        <f t="shared" si="9"/>
        <v>2.3604115271359074</v>
      </c>
      <c r="BH38">
        <f t="shared" si="10"/>
        <v>2.5537816121376515</v>
      </c>
      <c r="BI38">
        <v>2.3604115271359074</v>
      </c>
      <c r="BJ38">
        <v>2.5537816121376515</v>
      </c>
      <c r="BK38">
        <v>3.1535689263531355</v>
      </c>
      <c r="BM38">
        <v>3.3398213066632625</v>
      </c>
      <c r="BN38">
        <v>3.2587793221569301</v>
      </c>
    </row>
    <row r="39" spans="1:66" x14ac:dyDescent="0.25">
      <c r="A39">
        <v>3.4</v>
      </c>
      <c r="B39">
        <f t="shared" si="0"/>
        <v>2.0874944426443953</v>
      </c>
      <c r="C39">
        <f t="shared" si="1"/>
        <v>2.1436237368041517</v>
      </c>
      <c r="F39">
        <v>1.2426944434531582</v>
      </c>
      <c r="G39">
        <v>1.4771365505379057</v>
      </c>
      <c r="H39">
        <v>1.5120219745314485</v>
      </c>
      <c r="I39">
        <v>1.7972744109087861</v>
      </c>
      <c r="J39">
        <v>1.6602709047861468</v>
      </c>
      <c r="L39">
        <v>1.9549970697488308</v>
      </c>
      <c r="M39">
        <v>2.020099232709323</v>
      </c>
      <c r="O39">
        <v>2.3787010114817861</v>
      </c>
      <c r="P39">
        <v>1.761792719584188</v>
      </c>
      <c r="Q39">
        <v>2.1436237368041517</v>
      </c>
      <c r="U39">
        <v>3.4</v>
      </c>
      <c r="V39">
        <f t="shared" si="2"/>
        <v>2.9680200591000854</v>
      </c>
      <c r="W39">
        <f t="shared" si="3"/>
        <v>2.8535688517028497</v>
      </c>
      <c r="Y39">
        <v>2.2215302483881518</v>
      </c>
      <c r="Z39">
        <v>2.6406358741744733</v>
      </c>
      <c r="AA39">
        <v>2.9680200591000854</v>
      </c>
      <c r="AC39">
        <v>3.4948938162858503</v>
      </c>
      <c r="AD39">
        <v>3.149507780102847</v>
      </c>
      <c r="AG39">
        <v>3.4</v>
      </c>
      <c r="AH39">
        <f t="shared" si="4"/>
        <v>2.1104537359687439</v>
      </c>
      <c r="AI39">
        <f t="shared" si="5"/>
        <v>2.1125086993395792</v>
      </c>
      <c r="AK39">
        <v>2.1104537359687439</v>
      </c>
      <c r="AN39">
        <v>3.4</v>
      </c>
      <c r="AO39">
        <f t="shared" si="6"/>
        <v>3.0781240290344432</v>
      </c>
      <c r="AP39">
        <f t="shared" si="7"/>
        <v>2.4465504858524296</v>
      </c>
      <c r="AQ39">
        <f t="shared" si="8"/>
        <v>2.3724125923417501</v>
      </c>
      <c r="AS39">
        <v>2.303941854376744</v>
      </c>
      <c r="AU39">
        <v>2.616870151306903</v>
      </c>
      <c r="AV39">
        <v>2.535010439207495</v>
      </c>
      <c r="AW39">
        <v>3.0781240290344432</v>
      </c>
      <c r="AX39">
        <v>3.0781240290344432</v>
      </c>
      <c r="BA39">
        <v>3.4634397719392771</v>
      </c>
      <c r="BB39">
        <v>3.3550980636344163</v>
      </c>
      <c r="BC39">
        <v>3.180817407549684</v>
      </c>
      <c r="BD39">
        <v>3.180817407549684</v>
      </c>
      <c r="BF39">
        <v>3.4</v>
      </c>
      <c r="BG39">
        <f t="shared" si="9"/>
        <v>2.3254405341998559</v>
      </c>
      <c r="BH39">
        <f t="shared" si="10"/>
        <v>2.5614167979492395</v>
      </c>
      <c r="BI39">
        <v>2.3254405341998559</v>
      </c>
      <c r="BJ39">
        <v>2.5614167979492395</v>
      </c>
      <c r="BK39">
        <v>3.1068468037999284</v>
      </c>
      <c r="BM39">
        <v>3.3900470017972744</v>
      </c>
      <c r="BN39">
        <v>3.2104984409016253</v>
      </c>
    </row>
    <row r="40" spans="1:66" x14ac:dyDescent="0.25">
      <c r="A40">
        <v>3.5</v>
      </c>
      <c r="B40">
        <f t="shared" si="0"/>
        <v>2.0574569853821418</v>
      </c>
      <c r="C40">
        <f t="shared" si="1"/>
        <v>2.1812328708617632</v>
      </c>
      <c r="F40">
        <v>1.224813015616647</v>
      </c>
      <c r="G40">
        <v>1.481424617582902</v>
      </c>
      <c r="H40">
        <v>1.4902651283757085</v>
      </c>
      <c r="I40">
        <v>1.8024918250804323</v>
      </c>
      <c r="J40">
        <v>1.6363808692835364</v>
      </c>
      <c r="L40">
        <v>1.9835386826951178</v>
      </c>
      <c r="M40">
        <v>1.9910315412566213</v>
      </c>
      <c r="O40">
        <v>2.4134284106350625</v>
      </c>
      <c r="P40">
        <v>1.7927027610410669</v>
      </c>
      <c r="Q40">
        <v>2.1812328708617632</v>
      </c>
      <c r="U40">
        <v>3.5</v>
      </c>
      <c r="V40">
        <f t="shared" si="2"/>
        <v>2.9253125079528863</v>
      </c>
      <c r="W40">
        <f t="shared" si="3"/>
        <v>2.8952289948003256</v>
      </c>
      <c r="Y40">
        <v>2.1895641178301077</v>
      </c>
      <c r="Z40">
        <v>2.6483015322111383</v>
      </c>
      <c r="AA40">
        <v>2.9253125079528863</v>
      </c>
      <c r="AB40">
        <v>2.9253125079528863</v>
      </c>
      <c r="AC40">
        <v>3.5459168628859237</v>
      </c>
      <c r="AD40">
        <v>3.2047648003922244</v>
      </c>
      <c r="AG40">
        <v>3.5</v>
      </c>
      <c r="AH40">
        <f t="shared" si="4"/>
        <v>2.0800859119386019</v>
      </c>
      <c r="AI40">
        <f t="shared" si="5"/>
        <v>2.1186412257689109</v>
      </c>
      <c r="AK40">
        <v>2.1186412257689109</v>
      </c>
      <c r="AN40">
        <v>3.5</v>
      </c>
      <c r="AO40">
        <f t="shared" si="6"/>
        <v>3.0338321655059768</v>
      </c>
      <c r="AP40">
        <f t="shared" si="7"/>
        <v>2.4822684406776618</v>
      </c>
      <c r="AQ40">
        <f t="shared" si="8"/>
        <v>2.4070481848995513</v>
      </c>
      <c r="AS40">
        <v>2.2707898834915468</v>
      </c>
      <c r="AU40">
        <v>2.6244668184212379</v>
      </c>
      <c r="AV40">
        <v>2.5423694709226932</v>
      </c>
      <c r="AW40">
        <v>3.0338321655059768</v>
      </c>
      <c r="AX40">
        <v>3.0338321655059768</v>
      </c>
      <c r="BA40">
        <v>3.5140036111199504</v>
      </c>
      <c r="BB40">
        <v>3.4040801883704872</v>
      </c>
      <c r="BC40">
        <v>3.1759219171886941</v>
      </c>
      <c r="BD40">
        <v>3.1350478644139081</v>
      </c>
      <c r="BF40">
        <v>3.5</v>
      </c>
      <c r="BG40">
        <f t="shared" si="9"/>
        <v>2.2919792136640966</v>
      </c>
      <c r="BH40">
        <f t="shared" si="10"/>
        <v>2.5688524862448041</v>
      </c>
      <c r="BI40">
        <v>2.2919792136640966</v>
      </c>
      <c r="BJ40">
        <v>2.5688524862448041</v>
      </c>
      <c r="BK40">
        <v>3.0621416413893923</v>
      </c>
      <c r="BM40">
        <v>3.439539356999346</v>
      </c>
      <c r="BN40">
        <v>3.164301810271581</v>
      </c>
    </row>
    <row r="41" spans="1:66" x14ac:dyDescent="0.25">
      <c r="A41">
        <v>3.6</v>
      </c>
      <c r="B41">
        <f t="shared" si="0"/>
        <v>2.0286799459693956</v>
      </c>
      <c r="C41">
        <f t="shared" si="1"/>
        <v>2.2184145636181958</v>
      </c>
      <c r="F41">
        <v>1.2076819199611533</v>
      </c>
      <c r="G41">
        <v>1.4856038044507629</v>
      </c>
      <c r="H41">
        <v>1.4694212329069805</v>
      </c>
      <c r="I41">
        <v>1.8075767616174621</v>
      </c>
      <c r="J41">
        <v>1.6134932963698845</v>
      </c>
      <c r="K41">
        <v>1.6425260766614436</v>
      </c>
      <c r="L41">
        <v>2.0116753885180509</v>
      </c>
      <c r="M41">
        <v>1.9631835747903279</v>
      </c>
      <c r="N41">
        <v>1.9985085913411365</v>
      </c>
      <c r="O41">
        <v>2.4476631476770856</v>
      </c>
      <c r="P41">
        <v>1.8232614987875335</v>
      </c>
      <c r="Q41">
        <v>2.2184145636181958</v>
      </c>
      <c r="U41">
        <v>3.6</v>
      </c>
      <c r="V41">
        <f t="shared" si="2"/>
        <v>2.884397031258084</v>
      </c>
      <c r="W41">
        <f t="shared" si="3"/>
        <v>2.9362981240426338</v>
      </c>
      <c r="Y41">
        <v>2.1684292053167065</v>
      </c>
      <c r="Z41">
        <v>2.6557725481873748</v>
      </c>
      <c r="AA41">
        <v>2.884397031258084</v>
      </c>
      <c r="AB41">
        <v>2.9362981240426338</v>
      </c>
      <c r="AC41">
        <v>3.5962160682979589</v>
      </c>
      <c r="AD41">
        <v>3.2593938048220616</v>
      </c>
      <c r="AG41">
        <v>3.6</v>
      </c>
      <c r="AH41">
        <f t="shared" si="4"/>
        <v>2.0509923684550486</v>
      </c>
      <c r="AI41">
        <f t="shared" si="5"/>
        <v>2.1246180385499005</v>
      </c>
      <c r="AK41">
        <v>2.1246180385499005</v>
      </c>
      <c r="AN41">
        <v>3.6</v>
      </c>
      <c r="AO41">
        <f t="shared" si="6"/>
        <v>2.9913988566112066</v>
      </c>
      <c r="AP41">
        <f t="shared" si="7"/>
        <v>2.5174796808204554</v>
      </c>
      <c r="AQ41">
        <f t="shared" si="8"/>
        <v>2.4411924177652904</v>
      </c>
      <c r="AS41">
        <v>2.2390290202319121</v>
      </c>
      <c r="AU41">
        <v>2.6318705952536887</v>
      </c>
      <c r="AV41">
        <v>2.5495416462598803</v>
      </c>
      <c r="AW41">
        <v>2.9913988566112066</v>
      </c>
      <c r="AX41">
        <v>2.9913988566112066</v>
      </c>
      <c r="BA41">
        <v>3.5638501236832769</v>
      </c>
      <c r="BB41">
        <v>3.4523674255660408</v>
      </c>
      <c r="BC41">
        <v>3.2300592605786629</v>
      </c>
      <c r="BD41">
        <v>3.1290180526291786</v>
      </c>
      <c r="BF41">
        <v>3.6</v>
      </c>
      <c r="BG41">
        <f t="shared" si="9"/>
        <v>2.2599219815404532</v>
      </c>
      <c r="BH41">
        <f t="shared" si="10"/>
        <v>2.576099371741754</v>
      </c>
      <c r="BI41">
        <v>2.2599219815404532</v>
      </c>
      <c r="BJ41">
        <v>2.576099371741754</v>
      </c>
      <c r="BK41">
        <v>3.0193123762685432</v>
      </c>
      <c r="BM41">
        <v>3.4883295862490198</v>
      </c>
      <c r="BN41">
        <v>3.161611990677399</v>
      </c>
    </row>
    <row r="42" spans="1:66" x14ac:dyDescent="0.25">
      <c r="A42">
        <v>3.7</v>
      </c>
      <c r="B42">
        <f t="shared" si="0"/>
        <v>2.0010775721043328</v>
      </c>
      <c r="C42">
        <f t="shared" si="1"/>
        <v>2.2551853500718106</v>
      </c>
      <c r="F42">
        <v>1.2163184534307236</v>
      </c>
      <c r="G42">
        <v>1.4896797878182282</v>
      </c>
      <c r="H42">
        <v>1.479929550907888</v>
      </c>
      <c r="I42">
        <v>1.8125361274952934</v>
      </c>
      <c r="J42">
        <v>1.5915399836831501</v>
      </c>
      <c r="K42">
        <v>1.6651826790256619</v>
      </c>
      <c r="L42">
        <v>2.0394239460667856</v>
      </c>
      <c r="M42">
        <v>1.9364723495402461</v>
      </c>
      <c r="N42">
        <v>2.0260755293148236</v>
      </c>
      <c r="P42">
        <v>1.8534825225404918</v>
      </c>
      <c r="Q42">
        <v>2.2551853500718106</v>
      </c>
      <c r="U42">
        <v>3.7</v>
      </c>
      <c r="V42">
        <f t="shared" si="2"/>
        <v>2.845151705552448</v>
      </c>
      <c r="W42">
        <f t="shared" si="3"/>
        <v>2.9768007011185813</v>
      </c>
      <c r="Y42">
        <v>2.1743786255779618</v>
      </c>
      <c r="Z42">
        <v>2.6630590701401005</v>
      </c>
      <c r="AA42">
        <v>2.845151705552448</v>
      </c>
      <c r="AB42">
        <v>2.9768007011185813</v>
      </c>
      <c r="AC42">
        <v>3.6458213918498683</v>
      </c>
      <c r="AD42">
        <v>3.3134190873508027</v>
      </c>
      <c r="AG42">
        <v>3.7</v>
      </c>
      <c r="AH42">
        <f t="shared" si="4"/>
        <v>2.0230864100701571</v>
      </c>
      <c r="AI42">
        <f t="shared" si="5"/>
        <v>2.1304472561120806</v>
      </c>
      <c r="AK42">
        <v>2.1304472561120806</v>
      </c>
      <c r="AN42">
        <v>3.7</v>
      </c>
      <c r="AO42">
        <f t="shared" si="6"/>
        <v>2.9506976559197162</v>
      </c>
      <c r="AP42">
        <f t="shared" si="7"/>
        <v>2.5522051788802984</v>
      </c>
      <c r="AQ42">
        <f t="shared" si="8"/>
        <v>2.474865628005138</v>
      </c>
      <c r="AS42">
        <v>2.2085646208405962</v>
      </c>
      <c r="AU42">
        <v>2.6390915385088394</v>
      </c>
      <c r="AV42">
        <v>2.5565367073344967</v>
      </c>
      <c r="AW42">
        <v>2.9506976559197162</v>
      </c>
      <c r="AX42">
        <v>2.9506976559197162</v>
      </c>
      <c r="AY42">
        <v>2.9500094948085138</v>
      </c>
      <c r="BA42">
        <v>3.6130089993232191</v>
      </c>
      <c r="BB42">
        <v>3.4999885361758736</v>
      </c>
      <c r="BC42">
        <v>3.2835983155646451</v>
      </c>
      <c r="BD42">
        <v>3.1808823238567703</v>
      </c>
      <c r="BF42">
        <v>3.7</v>
      </c>
      <c r="BG42">
        <f t="shared" si="9"/>
        <v>2.2291733109262006</v>
      </c>
      <c r="BH42">
        <f t="shared" si="10"/>
        <v>2.5831672980358977</v>
      </c>
      <c r="BI42">
        <v>2.2291733109262006</v>
      </c>
      <c r="BJ42">
        <v>2.5831672980358977</v>
      </c>
      <c r="BK42">
        <v>2.9782313821024822</v>
      </c>
      <c r="BM42">
        <v>3.5364467500943717</v>
      </c>
      <c r="BN42">
        <v>3.2140165147302779</v>
      </c>
    </row>
    <row r="43" spans="1:66" x14ac:dyDescent="0.25">
      <c r="A43">
        <v>3.8</v>
      </c>
      <c r="B43">
        <f t="shared" si="0"/>
        <v>1.9745720631278032</v>
      </c>
      <c r="C43">
        <f t="shared" si="1"/>
        <v>2.2915606980853425</v>
      </c>
      <c r="F43">
        <v>1.219566490583267</v>
      </c>
      <c r="G43">
        <v>1.493657804662895</v>
      </c>
      <c r="H43">
        <v>1.4838815308773916</v>
      </c>
      <c r="I43">
        <v>1.8173762946947851</v>
      </c>
      <c r="J43">
        <v>1.5704590531324876</v>
      </c>
      <c r="K43">
        <v>1.6875351245355827</v>
      </c>
      <c r="L43">
        <v>2.0667999890681212</v>
      </c>
      <c r="M43">
        <v>1.9108225766583458</v>
      </c>
      <c r="N43">
        <v>2.0532723909195174</v>
      </c>
      <c r="P43">
        <v>1.8833785449637761</v>
      </c>
      <c r="Q43">
        <v>2.2915606980853425</v>
      </c>
      <c r="U43">
        <v>3.8</v>
      </c>
      <c r="V43">
        <f t="shared" si="2"/>
        <v>2.8074659130962334</v>
      </c>
      <c r="W43">
        <f t="shared" si="3"/>
        <v>3.016759545456658</v>
      </c>
      <c r="Y43">
        <v>2.1801850511399952</v>
      </c>
      <c r="Z43">
        <v>2.6701704600683183</v>
      </c>
      <c r="AA43">
        <v>2.8074659130962334</v>
      </c>
      <c r="AB43">
        <v>3.016759545456658</v>
      </c>
      <c r="AC43">
        <v>3.6947607815196624</v>
      </c>
      <c r="AD43">
        <v>3.3668633740535459</v>
      </c>
      <c r="AG43">
        <v>3.8</v>
      </c>
      <c r="AH43">
        <f t="shared" si="4"/>
        <v>1.9962893804347592</v>
      </c>
      <c r="AI43">
        <f t="shared" si="5"/>
        <v>2.1361363680546548</v>
      </c>
      <c r="AK43">
        <v>2.1361363680546548</v>
      </c>
      <c r="AN43">
        <v>3.8</v>
      </c>
      <c r="AO43">
        <f t="shared" si="6"/>
        <v>2.9116138421304485</v>
      </c>
      <c r="AP43">
        <f t="shared" si="7"/>
        <v>2.5864644994399142</v>
      </c>
      <c r="AQ43">
        <f t="shared" si="8"/>
        <v>2.5080867873356745</v>
      </c>
      <c r="AS43">
        <v>2.1793108176902378</v>
      </c>
      <c r="AU43">
        <v>2.6461389259277035</v>
      </c>
      <c r="AV43">
        <v>2.5633636416655858</v>
      </c>
      <c r="AW43">
        <v>2.9116138421304485</v>
      </c>
      <c r="AX43">
        <v>2.9116138421304485</v>
      </c>
      <c r="AY43">
        <v>2.9896087095475479</v>
      </c>
      <c r="BA43">
        <v>3.6615079344859849</v>
      </c>
      <c r="BB43">
        <v>3.5469703502588761</v>
      </c>
      <c r="BC43">
        <v>3.3365616036870636</v>
      </c>
      <c r="BD43">
        <v>3.2321888390914038</v>
      </c>
      <c r="BF43">
        <v>3.8</v>
      </c>
      <c r="BG43">
        <f t="shared" si="9"/>
        <v>2.1996465329408474</v>
      </c>
      <c r="BH43">
        <f t="shared" si="10"/>
        <v>2.5900653462662691</v>
      </c>
      <c r="BI43">
        <v>2.1996465329408474</v>
      </c>
      <c r="BJ43">
        <v>2.5900653462662691</v>
      </c>
      <c r="BK43">
        <v>2.9387828670958962</v>
      </c>
      <c r="BL43">
        <v>2.9387828670958962</v>
      </c>
      <c r="BM43">
        <v>3.5839179580740721</v>
      </c>
      <c r="BN43">
        <v>3.2658574728319389</v>
      </c>
    </row>
    <row r="44" spans="1:66" x14ac:dyDescent="0.25">
      <c r="A44">
        <v>3.9</v>
      </c>
      <c r="B44">
        <f t="shared" si="0"/>
        <v>1.9490926464568989</v>
      </c>
      <c r="C44">
        <f t="shared" si="1"/>
        <v>2.3275551034065947</v>
      </c>
      <c r="F44">
        <v>1.2227384917928574</v>
      </c>
      <c r="G44">
        <v>1.4975426968763885</v>
      </c>
      <c r="H44">
        <v>1.4877409957341052</v>
      </c>
      <c r="I44">
        <v>1.8221031544843613</v>
      </c>
      <c r="J44">
        <v>1.550194216347563</v>
      </c>
      <c r="K44">
        <v>1.7095953435113149</v>
      </c>
      <c r="L44">
        <v>2.0938181291204248</v>
      </c>
      <c r="M44">
        <v>1.886165768469878</v>
      </c>
      <c r="N44">
        <v>2.0801136921178998</v>
      </c>
      <c r="P44">
        <v>1.9129614797633727</v>
      </c>
      <c r="Q44">
        <v>2.3275551034065947</v>
      </c>
      <c r="U44">
        <v>3.9</v>
      </c>
      <c r="V44">
        <f t="shared" si="2"/>
        <v>2.7712390287373871</v>
      </c>
      <c r="W44">
        <f t="shared" si="3"/>
        <v>3.0561959845578701</v>
      </c>
      <c r="Y44">
        <v>2.1858555493643599</v>
      </c>
      <c r="Z44">
        <v>2.6771153736868434</v>
      </c>
      <c r="AA44">
        <v>2.7712390287373871</v>
      </c>
      <c r="AB44">
        <v>3.0561959845578701</v>
      </c>
      <c r="AC44">
        <v>3.7430603580548185</v>
      </c>
      <c r="AD44">
        <v>3.4197479627306944</v>
      </c>
      <c r="AG44">
        <v>3.9</v>
      </c>
      <c r="AH44">
        <f t="shared" si="4"/>
        <v>1.9705297285741796</v>
      </c>
      <c r="AI44">
        <f t="shared" si="5"/>
        <v>2.1416922989494753</v>
      </c>
      <c r="AK44">
        <v>2.1416922989494753</v>
      </c>
      <c r="AN44">
        <v>3.9</v>
      </c>
      <c r="AO44">
        <f t="shared" si="6"/>
        <v>2.8740430572228064</v>
      </c>
      <c r="AP44">
        <f t="shared" si="7"/>
        <v>2.6202759279553973</v>
      </c>
      <c r="AQ44">
        <f t="shared" si="8"/>
        <v>2.5408736271082644</v>
      </c>
      <c r="AS44">
        <v>2.1661828494200805</v>
      </c>
      <c r="AT44">
        <v>2.1511894999544952</v>
      </c>
      <c r="AU44">
        <v>2.653021335323662</v>
      </c>
      <c r="AV44">
        <v>2.57003075873937</v>
      </c>
      <c r="AW44">
        <v>2.8740430572228064</v>
      </c>
      <c r="AX44">
        <v>2.8740430572228064</v>
      </c>
      <c r="AY44">
        <v>3.0286902206968489</v>
      </c>
      <c r="AZ44">
        <v>2.9339481451755547</v>
      </c>
      <c r="BA44">
        <v>3.7093728148323248</v>
      </c>
      <c r="BB44">
        <v>3.5933379437326258</v>
      </c>
      <c r="BC44">
        <v>3.3889702310661178</v>
      </c>
      <c r="BD44">
        <v>3.2829580442214663</v>
      </c>
      <c r="BF44">
        <v>3.9</v>
      </c>
      <c r="BG44">
        <f t="shared" si="9"/>
        <v>2.1712628078856415</v>
      </c>
      <c r="BH44">
        <f t="shared" si="10"/>
        <v>2.5968019124762387</v>
      </c>
      <c r="BI44">
        <v>2.1712628078856415</v>
      </c>
      <c r="BJ44">
        <v>2.5968019124762387</v>
      </c>
      <c r="BK44">
        <v>2.9008614994363944</v>
      </c>
      <c r="BL44">
        <v>2.9645101050211333</v>
      </c>
      <c r="BM44">
        <v>3.6307685473131737</v>
      </c>
      <c r="BN44">
        <v>3.3171555238487729</v>
      </c>
    </row>
    <row r="45" spans="1:66" x14ac:dyDescent="0.25">
      <c r="A45">
        <v>4</v>
      </c>
      <c r="B45">
        <f t="shared" si="0"/>
        <v>1.924574781831184</v>
      </c>
      <c r="C45">
        <f t="shared" si="1"/>
        <v>2.3631821740182306</v>
      </c>
      <c r="F45">
        <v>1.2258381197614696</v>
      </c>
      <c r="G45">
        <v>1.5013389503341685</v>
      </c>
      <c r="H45">
        <v>1.4915124019925825</v>
      </c>
      <c r="I45">
        <v>1.8267221649573655</v>
      </c>
      <c r="J45">
        <v>1.5306941417825768</v>
      </c>
      <c r="K45">
        <v>1.7313745061568326</v>
      </c>
      <c r="L45">
        <v>2.1204920468737258</v>
      </c>
      <c r="M45">
        <v>1.8624394684106853</v>
      </c>
      <c r="N45">
        <v>2.1066130240175509</v>
      </c>
      <c r="P45">
        <v>1.9422425110124806</v>
      </c>
      <c r="Q45">
        <v>2.3631821740182306</v>
      </c>
      <c r="U45">
        <v>4</v>
      </c>
      <c r="V45">
        <f t="shared" si="2"/>
        <v>2.7363792885010301</v>
      </c>
      <c r="W45">
        <f t="shared" si="3"/>
        <v>3.0951299870847806</v>
      </c>
      <c r="Y45">
        <v>2.1913966679613721</v>
      </c>
      <c r="Z45">
        <v>2.6839018302703068</v>
      </c>
      <c r="AA45">
        <v>2.7363792885010301</v>
      </c>
      <c r="AB45">
        <v>3.0951299870847806</v>
      </c>
      <c r="AC45">
        <v>3.7907445779723994</v>
      </c>
      <c r="AD45">
        <v>3.4720928468384376</v>
      </c>
      <c r="AG45">
        <v>4</v>
      </c>
      <c r="AH45">
        <f t="shared" si="4"/>
        <v>1.94574220438237</v>
      </c>
      <c r="AI45">
        <f t="shared" si="5"/>
        <v>2.1471214642162462</v>
      </c>
      <c r="AK45">
        <v>2.1471214642162462</v>
      </c>
      <c r="AN45">
        <v>4</v>
      </c>
      <c r="AO45">
        <f t="shared" si="6"/>
        <v>2.8378901330744553</v>
      </c>
      <c r="AP45">
        <f t="shared" si="7"/>
        <v>2.6536565848621163</v>
      </c>
      <c r="AQ45">
        <f t="shared" si="8"/>
        <v>2.5732427489572038</v>
      </c>
      <c r="AS45">
        <v>2.1716740979497198</v>
      </c>
      <c r="AT45">
        <v>2.1241294353444209</v>
      </c>
      <c r="AU45">
        <v>2.6597467137978743</v>
      </c>
      <c r="AV45">
        <v>2.5765457570594954</v>
      </c>
      <c r="AW45">
        <v>2.8378901330744553</v>
      </c>
      <c r="AX45">
        <v>2.8378901330744553</v>
      </c>
      <c r="AY45">
        <v>3.0672738172010172</v>
      </c>
      <c r="AZ45">
        <v>2.9713247876013891</v>
      </c>
      <c r="BA45">
        <v>3.7566278767706476</v>
      </c>
      <c r="BB45">
        <v>3.6391147948535036</v>
      </c>
      <c r="BC45">
        <v>3.4408440112168917</v>
      </c>
      <c r="BD45">
        <v>3.3332091329648996</v>
      </c>
      <c r="BF45">
        <v>4</v>
      </c>
      <c r="BG45">
        <f t="shared" si="9"/>
        <v>2.1439502387846492</v>
      </c>
      <c r="BH45">
        <f t="shared" si="10"/>
        <v>2.6033847753621981</v>
      </c>
      <c r="BI45">
        <v>2.1439502387846492</v>
      </c>
      <c r="BJ45">
        <v>2.6033847753621981</v>
      </c>
      <c r="BK45">
        <v>2.8643712229631753</v>
      </c>
      <c r="BL45">
        <v>3.0022760874722367</v>
      </c>
      <c r="BM45">
        <v>3.6770222406332271</v>
      </c>
      <c r="BN45">
        <v>3.3679300614332841</v>
      </c>
    </row>
    <row r="46" spans="1:66" x14ac:dyDescent="0.25">
      <c r="A46">
        <v>4.0999999999999996</v>
      </c>
      <c r="B46">
        <f t="shared" si="0"/>
        <v>1.9009594729800874</v>
      </c>
      <c r="C46">
        <f t="shared" si="1"/>
        <v>2.3984547052508898</v>
      </c>
      <c r="F46">
        <v>1.2288687745397757</v>
      </c>
      <c r="G46">
        <v>1.5050507292308573</v>
      </c>
      <c r="H46">
        <v>1.495199886592002</v>
      </c>
      <c r="I46">
        <v>1.8312383928088398</v>
      </c>
      <c r="J46">
        <v>1.5119119072567944</v>
      </c>
      <c r="K46">
        <v>1.7528830886810622</v>
      </c>
      <c r="M46">
        <v>1.8395865849175626</v>
      </c>
      <c r="N46">
        <v>2.1327831333223681</v>
      </c>
      <c r="P46">
        <v>1.9712321548851739</v>
      </c>
      <c r="Q46">
        <v>2.3984547052508898</v>
      </c>
      <c r="U46">
        <v>4.0999999999999996</v>
      </c>
      <c r="V46">
        <f t="shared" si="2"/>
        <v>2.7028028109114137</v>
      </c>
      <c r="W46">
        <f t="shared" si="3"/>
        <v>3.1335802810643321</v>
      </c>
      <c r="Y46">
        <v>2.1968144851069291</v>
      </c>
      <c r="Z46">
        <v>2.6905372740334657</v>
      </c>
      <c r="AA46">
        <v>2.7137601281996924</v>
      </c>
      <c r="AB46">
        <v>3.1335802810643321</v>
      </c>
      <c r="AD46">
        <v>3.5239168258482994</v>
      </c>
      <c r="AG46">
        <v>4.0999999999999996</v>
      </c>
      <c r="AH46">
        <f t="shared" si="4"/>
        <v>1.9218671627186819</v>
      </c>
      <c r="AI46">
        <f t="shared" si="5"/>
        <v>2.1524298192267728</v>
      </c>
      <c r="AK46">
        <v>2.1524298192267728</v>
      </c>
      <c r="AN46">
        <v>4.0999999999999996</v>
      </c>
      <c r="AO46">
        <f t="shared" si="6"/>
        <v>2.8030680764774822</v>
      </c>
      <c r="AP46">
        <f t="shared" si="7"/>
        <v>2.6866225269176947</v>
      </c>
      <c r="AQ46">
        <f t="shared" si="8"/>
        <v>2.6052097230717042</v>
      </c>
      <c r="AS46">
        <v>2.177043154740967</v>
      </c>
      <c r="AT46">
        <v>2.1089419057026522</v>
      </c>
      <c r="AU46">
        <v>2.6663224385671644</v>
      </c>
      <c r="AV46">
        <v>2.5829157830721274</v>
      </c>
      <c r="AW46">
        <v>2.8030680764774822</v>
      </c>
      <c r="AX46">
        <v>2.8030680764774822</v>
      </c>
      <c r="AY46">
        <v>3.1053780585347526</v>
      </c>
      <c r="AZ46">
        <v>3.0082370698217584</v>
      </c>
      <c r="BA46">
        <v>3.8032958509224075</v>
      </c>
      <c r="BB46">
        <v>3.68432292319426</v>
      </c>
      <c r="BC46">
        <v>3.4922015744156645</v>
      </c>
      <c r="BD46">
        <v>3.3829601528143671</v>
      </c>
      <c r="BF46">
        <v>4.0999999999999996</v>
      </c>
      <c r="BG46">
        <f t="shared" si="9"/>
        <v>2.1176431045915529</v>
      </c>
      <c r="BH46">
        <f t="shared" si="10"/>
        <v>2.6098211558124618</v>
      </c>
      <c r="BI46">
        <v>2.1309100505537217</v>
      </c>
      <c r="BJ46">
        <v>2.6098211558124618</v>
      </c>
      <c r="BK46">
        <v>2.8292242327121091</v>
      </c>
      <c r="BL46">
        <v>3.0395728726324016</v>
      </c>
      <c r="BM46">
        <v>3.7227012869775327</v>
      </c>
      <c r="BN46">
        <v>3.4181993210728501</v>
      </c>
    </row>
    <row r="47" spans="1:66" x14ac:dyDescent="0.25">
      <c r="A47">
        <v>4.2</v>
      </c>
      <c r="C47">
        <f t="shared" si="1"/>
        <v>2.43338474687092</v>
      </c>
      <c r="F47">
        <v>1.231833618246603</v>
      </c>
      <c r="G47">
        <v>1.5086819063552714</v>
      </c>
      <c r="H47">
        <v>1.4988072969730422</v>
      </c>
      <c r="I47">
        <v>1.8356565501720237</v>
      </c>
      <c r="J47">
        <v>1.5364424569272779</v>
      </c>
      <c r="K47">
        <v>1.7741309322026679</v>
      </c>
      <c r="M47">
        <v>1.8694336083306868</v>
      </c>
      <c r="N47">
        <v>2.1586359940037112</v>
      </c>
      <c r="P47">
        <v>1.9999403147941928</v>
      </c>
      <c r="Q47">
        <v>2.43338474687092</v>
      </c>
      <c r="U47">
        <v>4.2</v>
      </c>
      <c r="V47">
        <f t="shared" si="2"/>
        <v>2.6704327472630105</v>
      </c>
      <c r="W47">
        <f t="shared" si="3"/>
        <v>3.1715644591902916</v>
      </c>
      <c r="Y47">
        <v>2.2021146536327958</v>
      </c>
      <c r="Z47">
        <v>2.6970286282530318</v>
      </c>
      <c r="AA47">
        <v>2.7466553913986469</v>
      </c>
      <c r="AB47">
        <v>3.1715644591902916</v>
      </c>
      <c r="AD47">
        <v>3.5752376038154323</v>
      </c>
      <c r="AG47">
        <v>4.2</v>
      </c>
      <c r="AH47">
        <f t="shared" si="4"/>
        <v>1.8988499591957946</v>
      </c>
      <c r="AI47">
        <f t="shared" si="5"/>
        <v>2.1576229026024256</v>
      </c>
      <c r="AK47">
        <v>2.1576229026024256</v>
      </c>
      <c r="AN47">
        <v>4.2</v>
      </c>
      <c r="AO47">
        <f t="shared" si="6"/>
        <v>2.7694971878872834</v>
      </c>
      <c r="AP47">
        <f t="shared" si="7"/>
        <v>2.7191888374846598</v>
      </c>
      <c r="AQ47">
        <f t="shared" si="8"/>
        <v>2.6367891757427007</v>
      </c>
      <c r="AS47">
        <v>2.1822956217501006</v>
      </c>
      <c r="AT47">
        <v>2.1140300674874841</v>
      </c>
      <c r="AU47">
        <v>2.6727553705987548</v>
      </c>
      <c r="AV47">
        <v>2.5891474831229111</v>
      </c>
      <c r="AW47">
        <v>2.7694971878872834</v>
      </c>
      <c r="AX47">
        <v>2.7694971878872834</v>
      </c>
      <c r="AY47">
        <v>3.1430203790575786</v>
      </c>
      <c r="AZ47">
        <v>3.0447018808226796</v>
      </c>
      <c r="BA47">
        <v>3.8493980899300171</v>
      </c>
      <c r="BB47">
        <v>3.7289830134539019</v>
      </c>
      <c r="BC47">
        <v>3.5430604653810933</v>
      </c>
      <c r="BD47">
        <v>3.4322280996628147</v>
      </c>
      <c r="BF47">
        <v>4.2</v>
      </c>
      <c r="BG47">
        <f t="shared" si="9"/>
        <v>2.0922811944279642</v>
      </c>
      <c r="BH47">
        <f t="shared" si="10"/>
        <v>2.6161177694054412</v>
      </c>
      <c r="BI47">
        <v>2.1360512140238122</v>
      </c>
      <c r="BJ47">
        <v>2.6161177694054412</v>
      </c>
      <c r="BK47">
        <v>2.7953400854414419</v>
      </c>
      <c r="BL47">
        <v>3.0764175254145827</v>
      </c>
      <c r="BM47">
        <v>3.7678265865107128</v>
      </c>
      <c r="BN47">
        <v>3.4679804757009691</v>
      </c>
    </row>
    <row r="48" spans="1:66" x14ac:dyDescent="0.25">
      <c r="A48">
        <v>4.3</v>
      </c>
      <c r="C48">
        <f t="shared" si="1"/>
        <v>2.4679836631701813</v>
      </c>
      <c r="F48">
        <v>1.2347355969341134</v>
      </c>
      <c r="G48">
        <v>1.5122360898696876</v>
      </c>
      <c r="H48">
        <v>1.5023382176818729</v>
      </c>
      <c r="I48">
        <v>1.8399810272014545</v>
      </c>
      <c r="J48">
        <v>1.5546258408245417</v>
      </c>
      <c r="K48">
        <v>1.795127295378395</v>
      </c>
      <c r="M48">
        <v>1.8915578530867876</v>
      </c>
      <c r="N48">
        <v>2.1841828713348153</v>
      </c>
      <c r="P48">
        <v>2.0283763307773048</v>
      </c>
      <c r="Q48">
        <v>2.4679836631701813</v>
      </c>
      <c r="U48">
        <v>4.3</v>
      </c>
      <c r="V48">
        <f t="shared" si="2"/>
        <v>2.6391985412308023</v>
      </c>
      <c r="W48">
        <f t="shared" si="3"/>
        <v>3.2090990729054769</v>
      </c>
      <c r="Y48">
        <v>2.2073024401143773</v>
      </c>
      <c r="Z48">
        <v>2.7033823431402229</v>
      </c>
      <c r="AA48">
        <v>2.7791613203972325</v>
      </c>
      <c r="AB48">
        <v>3.2090990729054769</v>
      </c>
      <c r="AD48">
        <v>3.6260718776652405</v>
      </c>
      <c r="AG48">
        <v>4.3</v>
      </c>
      <c r="AH48">
        <f t="shared" si="4"/>
        <v>1.8766404237148659</v>
      </c>
      <c r="AI48">
        <f t="shared" si="5"/>
        <v>2.1627058745121785</v>
      </c>
      <c r="AK48">
        <v>2.1627058745121785</v>
      </c>
      <c r="AN48">
        <v>4.3</v>
      </c>
      <c r="AO48">
        <f t="shared" si="6"/>
        <v>2.7371042935667838</v>
      </c>
      <c r="AP48">
        <f t="shared" si="7"/>
        <v>2.7513697071932599</v>
      </c>
      <c r="AQ48">
        <f t="shared" si="8"/>
        <v>2.667994867581343</v>
      </c>
      <c r="AS48">
        <v>2.1874367181533478</v>
      </c>
      <c r="AT48">
        <v>2.1190103425098021</v>
      </c>
      <c r="AU48">
        <v>2.679051902051961</v>
      </c>
      <c r="AV48">
        <v>2.5952470494146143</v>
      </c>
      <c r="AW48">
        <v>2.7541488685136573</v>
      </c>
      <c r="AX48">
        <v>2.7371042935667838</v>
      </c>
      <c r="AY48">
        <v>3.180217181249327</v>
      </c>
      <c r="AZ48">
        <v>3.0807351099892575</v>
      </c>
      <c r="BA48">
        <v>3.894954682646528</v>
      </c>
      <c r="BB48">
        <v>3.7731145260753456</v>
      </c>
      <c r="BC48">
        <v>3.593437230766253</v>
      </c>
      <c r="BD48">
        <v>3.4810290025586306</v>
      </c>
      <c r="BF48">
        <v>4.3</v>
      </c>
      <c r="BG48">
        <f t="shared" si="9"/>
        <v>2.0678092274888766</v>
      </c>
      <c r="BH48">
        <f t="shared" si="10"/>
        <v>2.6222808728460167</v>
      </c>
      <c r="BI48">
        <v>2.1410833669109461</v>
      </c>
      <c r="BJ48">
        <v>2.6222808728460167</v>
      </c>
      <c r="BK48">
        <v>2.762644924610953</v>
      </c>
      <c r="BL48">
        <v>3.112826100718312</v>
      </c>
      <c r="BM48">
        <v>3.8124178023886302</v>
      </c>
      <c r="BN48">
        <v>3.5172897213352829</v>
      </c>
    </row>
    <row r="49" spans="1:66" x14ac:dyDescent="0.25">
      <c r="A49">
        <v>4.4000000000000004</v>
      </c>
      <c r="C49">
        <f t="shared" si="1"/>
        <v>2.5022621869331085</v>
      </c>
      <c r="F49">
        <v>1.2375774599864289</v>
      </c>
      <c r="G49">
        <v>1.5157166470682084</v>
      </c>
      <c r="H49">
        <v>1.5057959939730181</v>
      </c>
      <c r="I49">
        <v>1.8442159209804538</v>
      </c>
      <c r="J49">
        <v>1.5725989909923312</v>
      </c>
      <c r="K49">
        <v>1.8158809015535127</v>
      </c>
      <c r="M49">
        <v>1.9134263004339376</v>
      </c>
      <c r="N49">
        <v>2.2094343792600877</v>
      </c>
      <c r="P49">
        <v>2.0565490238515354</v>
      </c>
      <c r="Q49">
        <v>2.5022621869331085</v>
      </c>
      <c r="U49">
        <v>4.4000000000000004</v>
      </c>
      <c r="V49">
        <f t="shared" si="2"/>
        <v>2.6090352815722038</v>
      </c>
      <c r="W49">
        <f t="shared" si="3"/>
        <v>3.2461997166912848</v>
      </c>
      <c r="Y49">
        <v>2.2123827595490986</v>
      </c>
      <c r="Z49">
        <v>2.7096044383129292</v>
      </c>
      <c r="AA49">
        <v>2.8112914204125001</v>
      </c>
      <c r="AB49">
        <v>3.2461997166912848</v>
      </c>
      <c r="AD49">
        <v>3.6764354164842001</v>
      </c>
      <c r="AG49">
        <v>4.4000000000000004</v>
      </c>
      <c r="AH49">
        <f t="shared" si="4"/>
        <v>1.8551924001948408</v>
      </c>
      <c r="AI49">
        <f t="shared" si="5"/>
        <v>2.1676835506503438</v>
      </c>
      <c r="AK49">
        <v>2.1676835506503438</v>
      </c>
      <c r="AN49">
        <v>4.4000000000000004</v>
      </c>
      <c r="AO49">
        <f t="shared" si="6"/>
        <v>2.7058220742756882</v>
      </c>
      <c r="AP49">
        <f t="shared" si="7"/>
        <v>2.7831785062083743</v>
      </c>
      <c r="AQ49">
        <f t="shared" si="8"/>
        <v>2.6988397635959998</v>
      </c>
      <c r="AS49">
        <v>2.1924713147131567</v>
      </c>
      <c r="AT49">
        <v>2.1238874491671349</v>
      </c>
      <c r="AU49">
        <v>2.6852179983681128</v>
      </c>
      <c r="AV49">
        <v>2.6012202607804125</v>
      </c>
      <c r="AW49">
        <v>2.7859897976287873</v>
      </c>
      <c r="AX49">
        <v>2.7058220742756882</v>
      </c>
      <c r="AY49">
        <v>3.2169839192410632</v>
      </c>
      <c r="AZ49">
        <v>3.1163517280236332</v>
      </c>
      <c r="BA49">
        <v>3.9399845564397054</v>
      </c>
      <c r="BB49">
        <v>3.8167357963492607</v>
      </c>
      <c r="BC49">
        <v>3.6433474977358418</v>
      </c>
      <c r="BD49">
        <v>3.5293779998248316</v>
      </c>
      <c r="BF49">
        <v>4.4000000000000004</v>
      </c>
      <c r="BG49">
        <f t="shared" si="9"/>
        <v>2.0441763458853175</v>
      </c>
      <c r="BH49">
        <f t="shared" si="10"/>
        <v>2.6283163051635414</v>
      </c>
      <c r="BI49">
        <v>2.1460112767626258</v>
      </c>
      <c r="BJ49">
        <v>2.6283163051635414</v>
      </c>
      <c r="BK49">
        <v>2.7310708028070327</v>
      </c>
      <c r="BL49">
        <v>3.1488137251905459</v>
      </c>
      <c r="BM49">
        <v>3.8564934608945651</v>
      </c>
      <c r="BN49">
        <v>3.5661423539896733</v>
      </c>
    </row>
    <row r="50" spans="1:66" x14ac:dyDescent="0.25">
      <c r="A50">
        <v>4.5</v>
      </c>
      <c r="C50">
        <f t="shared" si="1"/>
        <v>2.5362304680293906</v>
      </c>
      <c r="F50">
        <v>1.2403617773792015</v>
      </c>
      <c r="G50">
        <v>1.5191267255153329</v>
      </c>
      <c r="H50">
        <v>1.5091837528095697</v>
      </c>
      <c r="I50">
        <v>1.8483650612410323</v>
      </c>
      <c r="J50">
        <v>1.5903690351552942</v>
      </c>
      <c r="K50">
        <v>1.8363999811155092</v>
      </c>
      <c r="M50">
        <v>1.935047622879166</v>
      </c>
      <c r="N50">
        <v>2.2344005319280642</v>
      </c>
      <c r="P50">
        <v>2.0844667359503202</v>
      </c>
      <c r="Q50">
        <v>2.5362304680293906</v>
      </c>
      <c r="U50">
        <v>4.5</v>
      </c>
      <c r="W50">
        <f t="shared" si="3"/>
        <v>3.282881103782219</v>
      </c>
      <c r="Y50">
        <v>2.2173602062108615</v>
      </c>
      <c r="Z50">
        <v>2.7157005405845487</v>
      </c>
      <c r="AA50">
        <v>2.8430584334792997</v>
      </c>
      <c r="AB50">
        <v>3.282881103782219</v>
      </c>
      <c r="AD50">
        <v>3.7263431329143972</v>
      </c>
      <c r="AG50">
        <v>4.5</v>
      </c>
      <c r="AH50">
        <f t="shared" si="4"/>
        <v>1.8344633428795136</v>
      </c>
      <c r="AI50">
        <f t="shared" si="5"/>
        <v>2.1725604324676393</v>
      </c>
      <c r="AK50">
        <v>2.1725604324676393</v>
      </c>
      <c r="AN50">
        <v>4.5</v>
      </c>
      <c r="AO50">
        <f t="shared" si="6"/>
        <v>2.6755884764791218</v>
      </c>
      <c r="AP50">
        <f t="shared" si="7"/>
        <v>2.814627849144506</v>
      </c>
      <c r="AQ50">
        <f t="shared" si="8"/>
        <v>2.729336096140127</v>
      </c>
      <c r="AS50">
        <v>2.1974039643549639</v>
      </c>
      <c r="AT50">
        <v>2.1286657979624275</v>
      </c>
      <c r="AU50">
        <v>2.6912592357192877</v>
      </c>
      <c r="AV50">
        <v>2.607072518961167</v>
      </c>
      <c r="AW50">
        <v>2.8174709075779858</v>
      </c>
      <c r="AX50">
        <v>2.729336096140127</v>
      </c>
      <c r="AY50">
        <v>3.2533351738481788</v>
      </c>
      <c r="AZ50">
        <v>3.1515658596309302</v>
      </c>
      <c r="BA50">
        <v>3.9845055690884199</v>
      </c>
      <c r="BB50">
        <v>3.859864123435806</v>
      </c>
      <c r="BC50">
        <v>3.6928060447181674</v>
      </c>
      <c r="BD50">
        <v>3.5772894075978208</v>
      </c>
      <c r="BF50">
        <v>4.5</v>
      </c>
      <c r="BG50">
        <f t="shared" si="9"/>
        <v>2.0213356698281912</v>
      </c>
      <c r="BH50">
        <f t="shared" si="10"/>
        <v>2.6342295243670124</v>
      </c>
      <c r="BI50">
        <v>2.1508394000245361</v>
      </c>
      <c r="BJ50">
        <v>2.6342295243670124</v>
      </c>
      <c r="BK50">
        <v>2.7577666804749201</v>
      </c>
      <c r="BL50">
        <v>3.1843946706687523</v>
      </c>
      <c r="BM50">
        <v>3.9000710413882618</v>
      </c>
      <c r="BN50">
        <v>3.6145528389269646</v>
      </c>
    </row>
    <row r="51" spans="1:66" x14ac:dyDescent="0.25">
      <c r="A51">
        <v>4.5999999999999996</v>
      </c>
      <c r="C51">
        <f t="shared" si="1"/>
        <v>2.5698981172746413</v>
      </c>
      <c r="F51">
        <v>1.243090955077901</v>
      </c>
      <c r="G51">
        <v>1.5224692719049315</v>
      </c>
      <c r="H51">
        <v>1.5125044215987278</v>
      </c>
      <c r="I51">
        <v>1.8524320333101436</v>
      </c>
      <c r="J51">
        <v>1.6079427071545385</v>
      </c>
      <c r="K51">
        <v>1.8566923096343371</v>
      </c>
      <c r="M51">
        <v>1.9564300136801007</v>
      </c>
      <c r="N51">
        <v>2.2590907900977388</v>
      </c>
      <c r="P51">
        <v>2.1121373659715328</v>
      </c>
      <c r="Q51">
        <v>2.5698981172746413</v>
      </c>
      <c r="U51">
        <v>4.5999999999999996</v>
      </c>
      <c r="W51">
        <f t="shared" si="3"/>
        <v>3.319157134348139</v>
      </c>
      <c r="Y51">
        <v>2.2222390811771326</v>
      </c>
      <c r="Z51">
        <v>2.7216759176776497</v>
      </c>
      <c r="AA51">
        <v>2.8744743974978468</v>
      </c>
      <c r="AB51">
        <v>3.319157134348139</v>
      </c>
      <c r="AD51">
        <v>3.7758091475955822</v>
      </c>
      <c r="AG51">
        <v>4.5999999999999996</v>
      </c>
      <c r="AH51">
        <f t="shared" si="4"/>
        <v>1.8144139611826673</v>
      </c>
      <c r="AI51">
        <f t="shared" si="5"/>
        <v>2.17734073414212</v>
      </c>
      <c r="AK51">
        <v>2.17734073414212</v>
      </c>
      <c r="AN51">
        <v>4.5999999999999996</v>
      </c>
      <c r="AO51">
        <f t="shared" si="6"/>
        <v>2.6463461943496736</v>
      </c>
      <c r="AP51">
        <f t="shared" si="7"/>
        <v>2.8457296535228678</v>
      </c>
      <c r="AQ51">
        <f t="shared" si="8"/>
        <v>2.7594954215979328</v>
      </c>
      <c r="AS51">
        <v>2.2022389294465383</v>
      </c>
      <c r="AT51">
        <v>2.1333495179300472</v>
      </c>
      <c r="AU51">
        <v>2.6971808344185511</v>
      </c>
      <c r="AV51">
        <v>2.6128088809705443</v>
      </c>
      <c r="AW51">
        <v>2.8486041279203662</v>
      </c>
      <c r="AX51">
        <v>2.7594954215979328</v>
      </c>
      <c r="AY51">
        <v>3.2892847201390052</v>
      </c>
      <c r="AZ51">
        <v>3.186390848974213</v>
      </c>
      <c r="BC51">
        <v>3.7418268652672215</v>
      </c>
      <c r="BD51">
        <v>3.6247767816917587</v>
      </c>
      <c r="BF51">
        <v>4.5999999999999996</v>
      </c>
      <c r="BG51">
        <f t="shared" si="9"/>
        <v>1.9992439062946543</v>
      </c>
      <c r="BH51">
        <f t="shared" si="10"/>
        <v>2.6400256401473206</v>
      </c>
      <c r="BI51">
        <v>2.1555719087418188</v>
      </c>
      <c r="BJ51">
        <v>2.6400256401473206</v>
      </c>
      <c r="BK51">
        <v>2.788240165572911</v>
      </c>
      <c r="BL51">
        <v>3.2195824203176944</v>
      </c>
      <c r="BN51">
        <v>3.6625348731677141</v>
      </c>
    </row>
    <row r="52" spans="1:66" x14ac:dyDescent="0.25">
      <c r="A52">
        <v>4.7</v>
      </c>
      <c r="C52">
        <f t="shared" si="1"/>
        <v>2.6032742461123801</v>
      </c>
      <c r="F52">
        <v>1.2457672488113114</v>
      </c>
      <c r="H52">
        <v>1.515760744950406</v>
      </c>
      <c r="J52">
        <v>1.6253263767631871</v>
      </c>
      <c r="K52">
        <v>1.8767652422904506</v>
      </c>
      <c r="M52">
        <v>1.9775812231224097</v>
      </c>
      <c r="N52">
        <v>2.2835141030281454</v>
      </c>
      <c r="P52">
        <v>2.1395684023911508</v>
      </c>
      <c r="Q52">
        <v>2.6032742461123801</v>
      </c>
      <c r="U52">
        <v>4.7</v>
      </c>
      <c r="W52">
        <f t="shared" si="3"/>
        <v>3.3550409570403064</v>
      </c>
      <c r="Y52">
        <v>2.2270234169514374</v>
      </c>
      <c r="Z52">
        <v>2.7275355083802451</v>
      </c>
      <c r="AA52">
        <v>2.9055506995341602</v>
      </c>
      <c r="AB52">
        <v>3.3550409570403064</v>
      </c>
      <c r="AD52">
        <v>3.8248468474677115</v>
      </c>
      <c r="AG52">
        <v>4.7</v>
      </c>
      <c r="AH52">
        <f t="shared" si="4"/>
        <v>1.7950079063216537</v>
      </c>
      <c r="AI52">
        <f t="shared" si="5"/>
        <v>2.1820284067041964</v>
      </c>
      <c r="AK52">
        <v>2.1820284067041964</v>
      </c>
      <c r="AN52">
        <v>4.7</v>
      </c>
      <c r="AO52">
        <f t="shared" si="6"/>
        <v>2.6180422127184309</v>
      </c>
      <c r="AP52">
        <f t="shared" si="7"/>
        <v>2.876495192538818</v>
      </c>
      <c r="AQ52">
        <f t="shared" si="8"/>
        <v>2.7893286715527936</v>
      </c>
      <c r="AS52">
        <v>2.2069802061988746</v>
      </c>
      <c r="AT52">
        <v>2.13794248027338</v>
      </c>
      <c r="AU52">
        <v>2.7029876888048228</v>
      </c>
      <c r="AV52">
        <v>2.6184340880450354</v>
      </c>
      <c r="AW52">
        <v>2.8794007432383526</v>
      </c>
      <c r="AX52">
        <v>2.7893286715527936</v>
      </c>
      <c r="AY52">
        <v>3.3248455884269434</v>
      </c>
      <c r="AZ52">
        <v>3.2208393187586939</v>
      </c>
      <c r="BC52">
        <v>3.7904232258405015</v>
      </c>
      <c r="BD52">
        <v>3.6718529735690026</v>
      </c>
      <c r="BF52">
        <v>4.7</v>
      </c>
      <c r="BG52">
        <f t="shared" si="9"/>
        <v>1.977861003739819</v>
      </c>
      <c r="BH52">
        <f t="shared" si="10"/>
        <v>2.6457094431288377</v>
      </c>
      <c r="BI52">
        <v>2.1602127144428942</v>
      </c>
      <c r="BJ52">
        <v>2.6457094431288377</v>
      </c>
      <c r="BK52">
        <v>2.8183841785481354</v>
      </c>
      <c r="BL52">
        <v>3.2543897283290968</v>
      </c>
      <c r="BN52">
        <v>3.7101014420436793</v>
      </c>
    </row>
    <row r="53" spans="1:66" x14ac:dyDescent="0.25">
      <c r="A53">
        <v>4.8</v>
      </c>
      <c r="C53">
        <f t="shared" si="1"/>
        <v>2.6363675025955828</v>
      </c>
      <c r="F53">
        <v>1.2483927764223219</v>
      </c>
      <c r="H53">
        <v>1.5189552997047957</v>
      </c>
      <c r="J53">
        <v>1.6425260766614433</v>
      </c>
      <c r="K53">
        <v>1.8966257450229285</v>
      </c>
      <c r="M53">
        <v>1.998508591341136</v>
      </c>
      <c r="N53">
        <v>2.3076789463771696</v>
      </c>
      <c r="P53">
        <v>2.1667669528356241</v>
      </c>
      <c r="Q53">
        <v>2.6363675025955828</v>
      </c>
      <c r="U53">
        <v>4.8</v>
      </c>
      <c r="W53">
        <f t="shared" si="3"/>
        <v>3.3905450246740152</v>
      </c>
      <c r="Y53">
        <v>2.2317169995425288</v>
      </c>
      <c r="Z53">
        <v>2.7332839495871371</v>
      </c>
      <c r="AA53">
        <v>2.9362981240426334</v>
      </c>
      <c r="AB53">
        <v>3.3905450246740152</v>
      </c>
      <c r="AD53">
        <v>3.873468938636647</v>
      </c>
      <c r="AG53">
        <v>4.8</v>
      </c>
      <c r="AH53">
        <f t="shared" si="4"/>
        <v>1.7762114940500857</v>
      </c>
      <c r="AI53">
        <f t="shared" si="5"/>
        <v>2.18662715966971</v>
      </c>
      <c r="AK53">
        <v>2.18662715966971</v>
      </c>
      <c r="AN53">
        <v>4.8</v>
      </c>
      <c r="AO53">
        <f t="shared" si="6"/>
        <v>2.5906274026770282</v>
      </c>
      <c r="AP53">
        <f t="shared" si="7"/>
        <v>2.9069351428022063</v>
      </c>
      <c r="AQ53">
        <f t="shared" si="8"/>
        <v>2.8188461990809275</v>
      </c>
      <c r="AS53">
        <v>2.2116315465466463</v>
      </c>
      <c r="AT53">
        <v>2.1424483195608279</v>
      </c>
      <c r="AU53">
        <v>2.7086843940408531</v>
      </c>
      <c r="AV53">
        <v>2.6239525916036519</v>
      </c>
      <c r="AW53">
        <v>2.9098714409262492</v>
      </c>
      <c r="AX53">
        <v>2.8188461990809275</v>
      </c>
      <c r="AY53">
        <v>3.3600301194519488</v>
      </c>
      <c r="AZ53">
        <v>3.2549232236870544</v>
      </c>
      <c r="BC53">
        <v>3.8386077181889169</v>
      </c>
      <c r="BD53">
        <v>3.7185301810911806</v>
      </c>
      <c r="BF53">
        <v>4.8</v>
      </c>
      <c r="BG53">
        <f t="shared" si="9"/>
        <v>1.9571498465848995</v>
      </c>
      <c r="BH53">
        <f t="shared" si="10"/>
        <v>2.6512854310995233</v>
      </c>
      <c r="BI53">
        <v>2.1647654895562534</v>
      </c>
      <c r="BJ53">
        <v>2.6512854310995233</v>
      </c>
      <c r="BK53">
        <v>2.8482091803213541</v>
      </c>
      <c r="BL53">
        <v>3.2888286739337942</v>
      </c>
      <c r="BN53">
        <v>3.7572648704775471</v>
      </c>
    </row>
    <row r="54" spans="1:66" x14ac:dyDescent="0.25">
      <c r="A54">
        <v>4.9000000000000004</v>
      </c>
      <c r="C54">
        <f t="shared" si="1"/>
        <v>2.6691861040825531</v>
      </c>
      <c r="F54">
        <v>1.2509695289693172</v>
      </c>
      <c r="H54">
        <v>1.5220905084397445</v>
      </c>
      <c r="J54">
        <v>1.6595475268950624</v>
      </c>
      <c r="K54">
        <v>1.9162804227716841</v>
      </c>
      <c r="M54">
        <v>2.0192190780800234</v>
      </c>
      <c r="N54">
        <v>2.3315933565646594</v>
      </c>
      <c r="P54">
        <v>2.193739770953826</v>
      </c>
      <c r="Q54">
        <v>2.6691861040825531</v>
      </c>
      <c r="U54">
        <v>4.9000000000000004</v>
      </c>
      <c r="W54">
        <f t="shared" si="3"/>
        <v>3.4256811447164059</v>
      </c>
      <c r="Y54">
        <v>2.2363233883100322</v>
      </c>
      <c r="Z54">
        <v>2.7389256006057727</v>
      </c>
      <c r="AA54">
        <v>2.9667268965897633</v>
      </c>
      <c r="AB54">
        <v>3.4256811447164059</v>
      </c>
      <c r="AD54">
        <v>3.9216874944123941</v>
      </c>
      <c r="AG54">
        <v>4.9000000000000004</v>
      </c>
      <c r="AH54">
        <f t="shared" si="4"/>
        <v>1.757993458675756</v>
      </c>
      <c r="AI54">
        <f t="shared" si="5"/>
        <v>2.1911404804846186</v>
      </c>
      <c r="AK54">
        <v>2.1911404804846186</v>
      </c>
      <c r="AN54">
        <v>4.9000000000000004</v>
      </c>
      <c r="AO54">
        <f t="shared" si="6"/>
        <v>2.5640561628096057</v>
      </c>
      <c r="AP54">
        <f t="shared" si="7"/>
        <v>2.937059627623865</v>
      </c>
      <c r="AQ54">
        <f t="shared" si="8"/>
        <v>2.8480578207261722</v>
      </c>
      <c r="AS54">
        <v>2.2161964778152421</v>
      </c>
      <c r="AT54">
        <v>2.1468704527776312</v>
      </c>
      <c r="AU54">
        <v>2.7142752702003206</v>
      </c>
      <c r="AV54">
        <v>2.629368576581542</v>
      </c>
      <c r="AW54">
        <v>2.9400263545204552</v>
      </c>
      <c r="AX54">
        <v>2.8480578207261722</v>
      </c>
      <c r="AY54">
        <v>3.394850014413958</v>
      </c>
      <c r="AZ54">
        <v>3.2886538989277496</v>
      </c>
      <c r="BC54">
        <v>3.8863923069626822</v>
      </c>
      <c r="BD54">
        <v>3.7648199946358982</v>
      </c>
      <c r="BF54">
        <v>4.9000000000000004</v>
      </c>
      <c r="BG54">
        <f t="shared" si="9"/>
        <v>1.9370759841775311</v>
      </c>
      <c r="BH54">
        <f t="shared" si="10"/>
        <v>2.6567578325875996</v>
      </c>
      <c r="BI54">
        <v>2.1692336866607316</v>
      </c>
      <c r="BJ54">
        <v>2.6567578325875996</v>
      </c>
      <c r="BK54">
        <v>2.8777250896920701</v>
      </c>
      <c r="BL54">
        <v>3.3229107103749134</v>
      </c>
      <c r="BN54">
        <v>3.8040368695800217</v>
      </c>
    </row>
    <row r="55" spans="1:66" x14ac:dyDescent="0.25">
      <c r="A55">
        <v>5</v>
      </c>
      <c r="C55">
        <f t="shared" si="1"/>
        <v>2.7017378670078469</v>
      </c>
      <c r="F55">
        <v>1.2534993807272741</v>
      </c>
      <c r="H55">
        <v>1.5251686516393781</v>
      </c>
      <c r="J55">
        <v>1.6763961570983759</v>
      </c>
      <c r="K55">
        <v>1.9357355451384031</v>
      </c>
      <c r="M55">
        <v>2.0397192897309049</v>
      </c>
      <c r="N55">
        <v>2.3552649619948207</v>
      </c>
      <c r="P55">
        <v>2.2204932808850577</v>
      </c>
      <c r="Q55">
        <v>2.7017378670078469</v>
      </c>
      <c r="U55">
        <v>5</v>
      </c>
      <c r="W55">
        <f t="shared" si="3"/>
        <v>3.460460525159808</v>
      </c>
      <c r="Y55">
        <v>2.2408459338431257</v>
      </c>
      <c r="Z55">
        <v>2.7444645650530637</v>
      </c>
      <c r="AA55">
        <v>2.996846723581633</v>
      </c>
      <c r="AB55">
        <v>3.460460525159808</v>
      </c>
      <c r="AD55">
        <v>3.9695139990498745</v>
      </c>
      <c r="AG55">
        <v>5</v>
      </c>
      <c r="AH55">
        <f t="shared" si="4"/>
        <v>1.7403247342757073</v>
      </c>
      <c r="AI55">
        <f t="shared" si="5"/>
        <v>2.1955716520424513</v>
      </c>
      <c r="AK55">
        <v>2.1955716520424513</v>
      </c>
      <c r="AN55">
        <v>5</v>
      </c>
      <c r="AO55">
        <f t="shared" si="6"/>
        <v>2.5382861000921624</v>
      </c>
      <c r="AP55">
        <f t="shared" si="7"/>
        <v>2.966878256345816</v>
      </c>
      <c r="AQ55">
        <f t="shared" si="8"/>
        <v>2.876972854638367</v>
      </c>
      <c r="AS55">
        <v>2.2206783204385374</v>
      </c>
      <c r="AT55">
        <v>2.1512120964894006</v>
      </c>
      <c r="AU55">
        <v>2.7197643839675862</v>
      </c>
      <c r="AV55">
        <v>2.6346859824509417</v>
      </c>
      <c r="AW55">
        <v>2.9698751030693979</v>
      </c>
      <c r="AX55">
        <v>2.876972854638367</v>
      </c>
      <c r="AY55">
        <v>3.4293163804333693</v>
      </c>
      <c r="AZ55">
        <v>3.3220421041534154</v>
      </c>
      <c r="BC55">
        <v>3.9337883730584253</v>
      </c>
      <c r="BD55">
        <v>3.8107334390878793</v>
      </c>
      <c r="BF55">
        <v>5</v>
      </c>
      <c r="BG55">
        <f t="shared" si="9"/>
        <v>1.9176073897197525</v>
      </c>
      <c r="BH55">
        <f t="shared" si="10"/>
        <v>2.6621306281014721</v>
      </c>
      <c r="BI55">
        <v>2.1736205558278319</v>
      </c>
      <c r="BJ55">
        <v>2.6621306281014721</v>
      </c>
      <c r="BK55">
        <v>2.9069413218741835</v>
      </c>
      <c r="BL55">
        <v>3.3566467094050134</v>
      </c>
      <c r="BN55">
        <v>3.8504285790783777</v>
      </c>
    </row>
    <row r="56" spans="1:66" x14ac:dyDescent="0.25">
      <c r="A56">
        <v>5.0999999999999996</v>
      </c>
      <c r="C56">
        <f t="shared" si="1"/>
        <v>2.7340302340430269</v>
      </c>
      <c r="F56">
        <v>1.2559840982172745</v>
      </c>
      <c r="H56">
        <v>1.5281918786805675</v>
      </c>
      <c r="J56">
        <v>1.6930771267266254</v>
      </c>
      <c r="K56">
        <v>1.9549970697488308</v>
      </c>
      <c r="M56">
        <v>2.0600155039509662</v>
      </c>
      <c r="N56">
        <v>2.3787010114817857</v>
      </c>
      <c r="P56">
        <v>2.2470335995818171</v>
      </c>
      <c r="Q56">
        <v>2.7340302340430269</v>
      </c>
      <c r="U56">
        <v>5.0999999999999996</v>
      </c>
      <c r="W56">
        <f t="shared" si="3"/>
        <v>3.4948938162858507</v>
      </c>
      <c r="Y56">
        <v>2.2452877941023512</v>
      </c>
      <c r="AA56">
        <v>3.026666828432691</v>
      </c>
      <c r="AB56">
        <v>3.4948938162858507</v>
      </c>
      <c r="AD56">
        <v>4.0169593876547163</v>
      </c>
      <c r="AG56">
        <v>5.0999999999999996</v>
      </c>
      <c r="AH56">
        <f t="shared" si="4"/>
        <v>1.7231782596246255</v>
      </c>
      <c r="AI56">
        <f t="shared" si="5"/>
        <v>2.1999237684999913</v>
      </c>
      <c r="AK56">
        <v>2.1999237684999913</v>
      </c>
      <c r="AN56">
        <v>5.0999999999999996</v>
      </c>
      <c r="AO56">
        <f t="shared" si="6"/>
        <v>2.5132777453780997</v>
      </c>
      <c r="AP56">
        <f t="shared" si="7"/>
        <v>2.9964001601483634</v>
      </c>
      <c r="AQ56">
        <f t="shared" si="8"/>
        <v>2.905600155295383</v>
      </c>
      <c r="AS56">
        <v>2.22508020395543</v>
      </c>
      <c r="AT56">
        <v>2.1554762823382574</v>
      </c>
      <c r="AU56">
        <v>2.7251555682293636</v>
      </c>
      <c r="AV56">
        <v>2.6399085221999896</v>
      </c>
      <c r="AW56">
        <v>2.9994268269767965</v>
      </c>
      <c r="AX56">
        <v>2.905600155295383</v>
      </c>
      <c r="AY56">
        <v>3.4634397719392775</v>
      </c>
      <c r="AZ56">
        <v>3.3550980636344163</v>
      </c>
      <c r="BC56">
        <v>3.9808067531658238</v>
      </c>
      <c r="BD56">
        <v>3.8562810121485276</v>
      </c>
      <c r="BF56">
        <v>5.0999999999999996</v>
      </c>
      <c r="BG56">
        <f t="shared" si="9"/>
        <v>1.8987142453249273</v>
      </c>
      <c r="BH56">
        <f t="shared" si="10"/>
        <v>2.6674075693062393</v>
      </c>
      <c r="BI56">
        <v>2.1779291602792812</v>
      </c>
      <c r="BJ56">
        <v>2.6674075693062393</v>
      </c>
      <c r="BK56">
        <v>2.9358668235797101</v>
      </c>
      <c r="BL56">
        <v>3.3900470017972744</v>
      </c>
      <c r="BN56">
        <v>3.8964506060250748</v>
      </c>
    </row>
    <row r="57" spans="1:66" x14ac:dyDescent="0.25">
      <c r="A57">
        <v>5.2</v>
      </c>
      <c r="C57">
        <f t="shared" si="1"/>
        <v>2.7660702989226076</v>
      </c>
      <c r="F57">
        <v>1.2584253483758814</v>
      </c>
      <c r="H57">
        <v>1.5311622177728426</v>
      </c>
      <c r="J57">
        <v>1.7095953435113147</v>
      </c>
      <c r="K57">
        <v>1.9740706635631768</v>
      </c>
      <c r="M57">
        <v>2.0801136921178998</v>
      </c>
      <c r="N57">
        <v>2.4019084001785918</v>
      </c>
      <c r="P57">
        <v>2.2733665572136474</v>
      </c>
      <c r="Q57">
        <v>2.7660702989226076</v>
      </c>
      <c r="U57">
        <v>5.2</v>
      </c>
      <c r="W57">
        <f t="shared" si="3"/>
        <v>3.5289911487614796</v>
      </c>
      <c r="Y57">
        <v>2.2496519490237796</v>
      </c>
      <c r="AA57">
        <v>3.0561959845578697</v>
      </c>
      <c r="AB57">
        <v>3.5289911487614796</v>
      </c>
      <c r="AD57">
        <v>4.0640340826586456</v>
      </c>
      <c r="AG57">
        <v>5.2</v>
      </c>
      <c r="AH57">
        <f t="shared" si="4"/>
        <v>1.7065288038576942</v>
      </c>
      <c r="AI57">
        <f t="shared" si="5"/>
        <v>2.204199749586373</v>
      </c>
      <c r="AK57">
        <v>2.204199749586373</v>
      </c>
      <c r="AN57">
        <v>5.2</v>
      </c>
      <c r="AO57">
        <f t="shared" si="6"/>
        <v>2.4889942991252432</v>
      </c>
      <c r="AP57">
        <f t="shared" si="7"/>
        <v>3.0256340247122901</v>
      </c>
      <c r="AQ57">
        <f t="shared" si="8"/>
        <v>2.9339481451755542</v>
      </c>
      <c r="AS57">
        <v>2.2294050814825654</v>
      </c>
      <c r="AT57">
        <v>2.1596658710628285</v>
      </c>
      <c r="AU57">
        <v>2.7304524398001195</v>
      </c>
      <c r="AV57">
        <v>2.6450396995036476</v>
      </c>
      <c r="AW57">
        <v>3.0286902206968485</v>
      </c>
      <c r="AX57">
        <v>2.9339481451755542</v>
      </c>
      <c r="AY57">
        <v>3.4972302284226258</v>
      </c>
      <c r="AZ57">
        <v>3.3878315028110197</v>
      </c>
      <c r="BC57">
        <v>4.0274577759147174</v>
      </c>
      <c r="BD57">
        <v>3.9014727193522996</v>
      </c>
      <c r="BF57">
        <v>5.2</v>
      </c>
      <c r="BG57">
        <f t="shared" si="9"/>
        <v>1.8803687499212967</v>
      </c>
      <c r="BH57">
        <f t="shared" si="10"/>
        <v>2.6725921963734773</v>
      </c>
      <c r="BI57">
        <v>2.1821623905530663</v>
      </c>
      <c r="BJ57">
        <v>2.6725921963734773</v>
      </c>
      <c r="BK57">
        <v>2.9645101050211333</v>
      </c>
      <c r="BL57">
        <v>3.4231214142986346</v>
      </c>
      <c r="BN57">
        <v>3.9421130601788859</v>
      </c>
    </row>
    <row r="58" spans="1:66" x14ac:dyDescent="0.25">
      <c r="A58">
        <v>5.3</v>
      </c>
      <c r="C58">
        <f t="shared" si="1"/>
        <v>2.7978648291768189</v>
      </c>
      <c r="F58">
        <v>1.2608247059611557</v>
      </c>
      <c r="H58">
        <v>1.5340815849695062</v>
      </c>
      <c r="J58">
        <v>1.7259554803256814</v>
      </c>
      <c r="K58">
        <v>1.9929617223506841</v>
      </c>
      <c r="M58">
        <v>2.1000195398506096</v>
      </c>
      <c r="N58">
        <v>2.4248936932724474</v>
      </c>
      <c r="P58">
        <v>2.2994977158506482</v>
      </c>
      <c r="Q58">
        <v>2.7978648291768189</v>
      </c>
      <c r="U58">
        <v>5.3</v>
      </c>
      <c r="W58">
        <f t="shared" si="3"/>
        <v>3.5627621684531019</v>
      </c>
      <c r="Y58">
        <v>2.25394121375854</v>
      </c>
      <c r="AA58">
        <v>3.0854425455225192</v>
      </c>
      <c r="AB58">
        <v>3.5627621684531019</v>
      </c>
      <c r="AD58">
        <v>4.1107480272194792</v>
      </c>
      <c r="AG58">
        <v>5.3</v>
      </c>
      <c r="AH58">
        <f t="shared" si="4"/>
        <v>1.6903528103126573</v>
      </c>
      <c r="AI58">
        <f t="shared" si="5"/>
        <v>2.2084023535751238</v>
      </c>
      <c r="AK58">
        <v>2.2084023535751238</v>
      </c>
      <c r="AN58">
        <v>5.3</v>
      </c>
      <c r="AO58">
        <f t="shared" si="6"/>
        <v>2.4654014036374732</v>
      </c>
      <c r="AP58">
        <f t="shared" si="7"/>
        <v>3.0545881200672933</v>
      </c>
      <c r="AQ58">
        <f t="shared" si="8"/>
        <v>2.9620248437016179</v>
      </c>
      <c r="AS58">
        <v>2.233655742834713</v>
      </c>
      <c r="AT58">
        <v>2.1637835652081985</v>
      </c>
      <c r="AU58">
        <v>2.7356584154911845</v>
      </c>
      <c r="AV58">
        <v>2.6500828242901489</v>
      </c>
      <c r="AW58">
        <v>3.0576735626128162</v>
      </c>
      <c r="AX58">
        <v>2.9620248437016179</v>
      </c>
      <c r="AY58">
        <v>3.5306973089370235</v>
      </c>
      <c r="AZ58">
        <v>3.4202516817149773</v>
      </c>
      <c r="BC58">
        <v>4.0737512949745032</v>
      </c>
      <c r="BD58">
        <v>3.9463181061306991</v>
      </c>
      <c r="BF58">
        <v>5.3</v>
      </c>
      <c r="BG58">
        <f t="shared" si="9"/>
        <v>1.8625449471866125</v>
      </c>
      <c r="BH58">
        <f t="shared" si="10"/>
        <v>2.6776878537098376</v>
      </c>
      <c r="BI58">
        <v>2.186322977345784</v>
      </c>
      <c r="BJ58">
        <v>2.6776878537098376</v>
      </c>
      <c r="BK58">
        <v>2.9928792691568433</v>
      </c>
      <c r="BL58">
        <v>3.4558793033995081</v>
      </c>
      <c r="BN58">
        <v>3.9874255864028938</v>
      </c>
    </row>
    <row r="59" spans="1:66" x14ac:dyDescent="0.25">
      <c r="A59">
        <v>5.4</v>
      </c>
      <c r="C59">
        <f t="shared" si="1"/>
        <v>2.8294202869837197</v>
      </c>
      <c r="F59">
        <v>1.2631836602795927</v>
      </c>
      <c r="H59">
        <v>1.5369517923524907</v>
      </c>
      <c r="J59">
        <v>1.7421619906245625</v>
      </c>
      <c r="K59">
        <v>2.0116753885180509</v>
      </c>
      <c r="M59">
        <v>2.1197384657953382</v>
      </c>
      <c r="P59">
        <v>2.3254323866013213</v>
      </c>
      <c r="U59">
        <v>5.4</v>
      </c>
      <c r="W59">
        <f t="shared" si="3"/>
        <v>3.5962160682979598</v>
      </c>
      <c r="Y59">
        <v>2.2581582506983784</v>
      </c>
      <c r="AA59">
        <v>3.1144144726438268</v>
      </c>
      <c r="AB59">
        <v>3.5962160682979598</v>
      </c>
      <c r="AD59">
        <v>4.157110715857975</v>
      </c>
      <c r="AG59">
        <v>5.4</v>
      </c>
      <c r="AH59">
        <f t="shared" si="4"/>
        <v>1.674628256352406</v>
      </c>
      <c r="AI59">
        <f t="shared" si="5"/>
        <v>2.2125341890667527</v>
      </c>
      <c r="AK59">
        <v>2.2125341890667527</v>
      </c>
      <c r="AN59">
        <v>5.4</v>
      </c>
      <c r="AO59">
        <f t="shared" si="6"/>
        <v>2.4424669386141589</v>
      </c>
      <c r="AP59">
        <f t="shared" si="7"/>
        <v>3.0832703279173876</v>
      </c>
      <c r="AQ59">
        <f t="shared" si="8"/>
        <v>2.989837893738073</v>
      </c>
      <c r="AS59">
        <v>2.2378348264420929</v>
      </c>
      <c r="AT59">
        <v>2.1678319206704435</v>
      </c>
      <c r="AU59">
        <v>2.7407767267064398</v>
      </c>
      <c r="AV59">
        <v>2.6550410268801032</v>
      </c>
      <c r="AW59">
        <v>3.0863847423900319</v>
      </c>
      <c r="AX59">
        <v>2.989837893738073</v>
      </c>
      <c r="AY59">
        <v>3.5638501236832778</v>
      </c>
      <c r="AZ59">
        <v>3.4523674255660413</v>
      </c>
      <c r="BC59">
        <v>4.119696719415253</v>
      </c>
      <c r="BD59">
        <v>3.9908262872236553</v>
      </c>
      <c r="BF59">
        <v>5.4</v>
      </c>
      <c r="BG59">
        <f t="shared" si="9"/>
        <v>1.8452185710911913</v>
      </c>
      <c r="BH59">
        <f t="shared" si="10"/>
        <v>2.6826977042434379</v>
      </c>
      <c r="BI59">
        <v>2.1904135031774272</v>
      </c>
      <c r="BJ59">
        <v>2.6826977042434379</v>
      </c>
      <c r="BK59">
        <v>3.0209820384645116</v>
      </c>
      <c r="BL59">
        <v>3.4883295862490207</v>
      </c>
      <c r="BN59">
        <v>4.0323973943822349</v>
      </c>
    </row>
    <row r="60" spans="1:66" x14ac:dyDescent="0.25">
      <c r="A60">
        <v>5.5</v>
      </c>
      <c r="C60">
        <f t="shared" si="1"/>
        <v>2.8607428483280755</v>
      </c>
      <c r="F60">
        <v>1.2655036213075854</v>
      </c>
      <c r="H60">
        <v>1.5397745554805158</v>
      </c>
      <c r="J60">
        <v>1.758219122603216</v>
      </c>
      <c r="K60">
        <v>2.0302165674586288</v>
      </c>
      <c r="M60">
        <v>2.13927563885311</v>
      </c>
      <c r="U60">
        <v>5.5</v>
      </c>
      <c r="W60">
        <f t="shared" si="3"/>
        <v>3.6293616175311358</v>
      </c>
      <c r="Y60">
        <v>2.262305580418825</v>
      </c>
      <c r="AA60">
        <v>3.143119360302145</v>
      </c>
      <c r="AB60">
        <v>3.6293616175311358</v>
      </c>
      <c r="AD60">
        <v>4.2031312226069213</v>
      </c>
      <c r="AG60">
        <v>5.5</v>
      </c>
      <c r="AH60">
        <f t="shared" si="4"/>
        <v>1.6593345272706632</v>
      </c>
      <c r="AI60">
        <f t="shared" si="5"/>
        <v>2.2165977257108223</v>
      </c>
      <c r="AK60">
        <v>2.2165977257108223</v>
      </c>
      <c r="AN60">
        <v>5.5</v>
      </c>
      <c r="AO60">
        <f t="shared" si="6"/>
        <v>2.4201608372399699</v>
      </c>
      <c r="AP60">
        <f t="shared" si="7"/>
        <v>3.1116881666991225</v>
      </c>
      <c r="AQ60">
        <f t="shared" si="8"/>
        <v>3.0173945858900586</v>
      </c>
      <c r="AS60">
        <v>2.2419448301950555</v>
      </c>
      <c r="AT60">
        <v>2.1718133572020721</v>
      </c>
      <c r="AU60">
        <v>2.7458104327242809</v>
      </c>
      <c r="AV60">
        <v>2.6599172708529868</v>
      </c>
      <c r="AW60">
        <v>3.1148312860594252</v>
      </c>
      <c r="AX60">
        <v>3.0173945858900586</v>
      </c>
      <c r="AY60">
        <v>3.5966973629733552</v>
      </c>
      <c r="AZ60">
        <v>3.48418715282989</v>
      </c>
      <c r="BC60">
        <v>4.1653030416034591</v>
      </c>
      <c r="BD60">
        <v>4.0350059737026438</v>
      </c>
      <c r="BF60">
        <v>5.5</v>
      </c>
      <c r="BG60">
        <f t="shared" si="9"/>
        <v>1.8283669069586768</v>
      </c>
      <c r="BH60">
        <f t="shared" si="10"/>
        <v>2.6876247424243722</v>
      </c>
      <c r="BI60">
        <v>2.1944364130062604</v>
      </c>
      <c r="BJ60">
        <v>2.6876247424243722</v>
      </c>
      <c r="BK60">
        <v>3.0488257794930802</v>
      </c>
      <c r="BL60">
        <v>3.5204807690052013</v>
      </c>
      <c r="BN60">
        <v>4.0770372859287134</v>
      </c>
    </row>
    <row r="61" spans="1:66" x14ac:dyDescent="0.25">
      <c r="A61">
        <v>5.6</v>
      </c>
      <c r="C61">
        <f t="shared" si="1"/>
        <v>2.891838420632721</v>
      </c>
      <c r="F61">
        <v>1.2677859252718418</v>
      </c>
      <c r="H61">
        <v>1.5425515001789458</v>
      </c>
      <c r="J61">
        <v>1.7741309322026675</v>
      </c>
      <c r="K61">
        <v>2.0485899425697038</v>
      </c>
      <c r="M61">
        <v>2.1586359940037108</v>
      </c>
      <c r="U61">
        <v>5.6</v>
      </c>
      <c r="W61">
        <f t="shared" si="3"/>
        <v>3.662207188531529</v>
      </c>
      <c r="Y61">
        <v>2.2663855916551534</v>
      </c>
      <c r="AA61">
        <v>3.1715644591902907</v>
      </c>
      <c r="AB61">
        <v>3.662207188531529</v>
      </c>
      <c r="AD61">
        <v>4.2488182269159145</v>
      </c>
      <c r="AG61">
        <v>5.6</v>
      </c>
      <c r="AH61">
        <f t="shared" si="4"/>
        <v>1.6444523026386029</v>
      </c>
      <c r="AI61">
        <f t="shared" si="5"/>
        <v>2.2205953039803528</v>
      </c>
      <c r="AK61">
        <v>2.2205953039803528</v>
      </c>
      <c r="AN61">
        <v>5.6</v>
      </c>
      <c r="AO61">
        <f t="shared" si="6"/>
        <v>2.3984549204199519</v>
      </c>
      <c r="AP61">
        <f t="shared" si="7"/>
        <v>3.1398488145983872</v>
      </c>
      <c r="AQ61">
        <f t="shared" si="8"/>
        <v>3.0447018808226787</v>
      </c>
      <c r="AS61">
        <v>2.245988121330257</v>
      </c>
      <c r="AT61">
        <v>2.1757301679889474</v>
      </c>
      <c r="AW61">
        <v>3.1430203790575781</v>
      </c>
      <c r="AX61">
        <v>3.0447018808226787</v>
      </c>
      <c r="AY61">
        <v>3.6292473238347451</v>
      </c>
      <c r="AZ61">
        <v>3.5157189009902678</v>
      </c>
      <c r="BC61">
        <v>4.2105788628736711</v>
      </c>
      <c r="BD61">
        <v>4.0788654978392778</v>
      </c>
      <c r="BF61">
        <v>5.6</v>
      </c>
      <c r="BG61">
        <f t="shared" si="9"/>
        <v>1.8119686662350654</v>
      </c>
      <c r="BH61">
        <f t="shared" si="10"/>
        <v>2.6924718060761776</v>
      </c>
      <c r="BI61">
        <v>2.1983940239054989</v>
      </c>
      <c r="BK61">
        <v>3.0764175254145818</v>
      </c>
      <c r="BL61">
        <v>3.5523409728755828</v>
      </c>
      <c r="BN61">
        <v>4.1213536801084363</v>
      </c>
    </row>
    <row r="62" spans="1:66" x14ac:dyDescent="0.25">
      <c r="A62">
        <v>5.7</v>
      </c>
      <c r="C62">
        <f t="shared" si="1"/>
        <v>2.9227126590091865</v>
      </c>
      <c r="F62">
        <v>1.2700318397453252</v>
      </c>
      <c r="H62">
        <v>1.5452841687401644</v>
      </c>
      <c r="J62">
        <v>1.7899012950743933</v>
      </c>
      <c r="M62">
        <v>2.1778242468634597</v>
      </c>
      <c r="U62">
        <v>5.7</v>
      </c>
      <c r="W62">
        <f t="shared" si="3"/>
        <v>3.6947607815196633</v>
      </c>
      <c r="Y62">
        <v>2.2704005504122491</v>
      </c>
      <c r="AA62">
        <v>3.1997566977024738</v>
      </c>
      <c r="AD62">
        <v>4.294180037527509</v>
      </c>
      <c r="AG62">
        <v>5.7</v>
      </c>
      <c r="AH62">
        <f t="shared" si="4"/>
        <v>1.6299634536673093</v>
      </c>
      <c r="AI62">
        <f t="shared" si="5"/>
        <v>2.2245291440976342</v>
      </c>
      <c r="AK62">
        <v>2.2245291440976342</v>
      </c>
      <c r="AN62">
        <v>5.7</v>
      </c>
      <c r="AO62">
        <f t="shared" si="6"/>
        <v>2.3773227470813509</v>
      </c>
      <c r="AP62">
        <f t="shared" si="7"/>
        <v>3.1677591307254485</v>
      </c>
      <c r="AQ62">
        <f t="shared" si="8"/>
        <v>3.0717664297943745</v>
      </c>
      <c r="AS62">
        <v>2.2499669454585387</v>
      </c>
      <c r="AT62">
        <v>2.1795845283957589</v>
      </c>
      <c r="AW62">
        <v>3.1709588874231516</v>
      </c>
      <c r="AX62">
        <v>3.0717664297943745</v>
      </c>
      <c r="AY62">
        <v>3.6615079344859858</v>
      </c>
      <c r="AZ62">
        <v>3.5469703502588765</v>
      </c>
      <c r="BC62">
        <v>4.2555324171897615</v>
      </c>
      <c r="BD62">
        <v>4.1224128360264087</v>
      </c>
      <c r="BF62">
        <v>5.7</v>
      </c>
      <c r="BG62">
        <f t="shared" si="9"/>
        <v>1.7960038733957282</v>
      </c>
      <c r="BH62">
        <f t="shared" si="10"/>
        <v>2.6972415872183815</v>
      </c>
      <c r="BI62">
        <v>2.2022885338998819</v>
      </c>
      <c r="BK62">
        <v>3.1037639967713995</v>
      </c>
      <c r="BL62">
        <v>3.583917958074073</v>
      </c>
      <c r="BN62">
        <v>4.1653546364016831</v>
      </c>
    </row>
    <row r="63" spans="1:66" x14ac:dyDescent="0.25">
      <c r="A63">
        <v>5.8</v>
      </c>
      <c r="C63">
        <f t="shared" si="1"/>
        <v>2.953370981257998</v>
      </c>
      <c r="F63">
        <v>1.2722425683084797</v>
      </c>
      <c r="H63">
        <v>1.5479740255950203</v>
      </c>
      <c r="J63">
        <v>1.8055339176043397</v>
      </c>
      <c r="M63">
        <v>2.196844907098451</v>
      </c>
      <c r="U63">
        <v>5.8</v>
      </c>
      <c r="W63">
        <f t="shared" si="3"/>
        <v>3.7270300473137565</v>
      </c>
      <c r="Y63">
        <v>2.2743526082973524</v>
      </c>
      <c r="AA63">
        <v>3.2277027016416309</v>
      </c>
      <c r="AD63">
        <v>4.3392246145163265</v>
      </c>
      <c r="AG63">
        <v>5.8</v>
      </c>
      <c r="AH63">
        <f t="shared" si="4"/>
        <v>1.615850950346077</v>
      </c>
      <c r="AI63">
        <f t="shared" si="5"/>
        <v>2.228401354198613</v>
      </c>
      <c r="AK63">
        <v>2.228401354198613</v>
      </c>
      <c r="AN63">
        <v>5.8</v>
      </c>
      <c r="AO63">
        <f t="shared" si="6"/>
        <v>2.3567394787336209</v>
      </c>
      <c r="AP63">
        <f t="shared" si="7"/>
        <v>3.1954256746252137</v>
      </c>
      <c r="AQ63">
        <f t="shared" si="8"/>
        <v>3.0985945935759651</v>
      </c>
      <c r="AS63">
        <v>2.2538834348226762</v>
      </c>
      <c r="AT63">
        <v>2.1833785039654585</v>
      </c>
      <c r="AW63">
        <v>3.1986533773268557</v>
      </c>
      <c r="AX63">
        <v>3.0985945935759651</v>
      </c>
      <c r="AY63">
        <v>3.6934867768879323</v>
      </c>
      <c r="AZ63">
        <v>3.5779488454212056</v>
      </c>
      <c r="BC63">
        <v>4.3001715929856799</v>
      </c>
      <c r="BD63">
        <v>4.1656556299356735</v>
      </c>
      <c r="BF63">
        <v>5.8</v>
      </c>
      <c r="BG63">
        <f t="shared" si="9"/>
        <v>1.7804537636241158</v>
      </c>
      <c r="BH63">
        <f t="shared" si="10"/>
        <v>2.7019366419658177</v>
      </c>
      <c r="BI63">
        <v>2.2061220300484319</v>
      </c>
      <c r="BK63">
        <v>3.1308716205923814</v>
      </c>
      <c r="BL63">
        <v>3.615219145894343</v>
      </c>
      <c r="BN63">
        <v>4.2090478760808363</v>
      </c>
    </row>
    <row r="64" spans="1:66" x14ac:dyDescent="0.25">
      <c r="A64">
        <v>5.9</v>
      </c>
      <c r="C64">
        <f t="shared" si="1"/>
        <v>2.9838185817346834</v>
      </c>
      <c r="F64">
        <v>1.2744192548196278</v>
      </c>
      <c r="H64">
        <v>1.5506224625087452</v>
      </c>
      <c r="J64">
        <v>1.8210323470851246</v>
      </c>
      <c r="M64">
        <v>2.2157022908013633</v>
      </c>
      <c r="U64">
        <v>5.9</v>
      </c>
      <c r="W64">
        <f t="shared" si="3"/>
        <v>3.7590223083274412</v>
      </c>
      <c r="Y64">
        <v>2.2782438101541316</v>
      </c>
      <c r="AA64">
        <v>3.2554088124039842</v>
      </c>
      <c r="AD64">
        <v>4.3839595896616146</v>
      </c>
      <c r="AG64">
        <v>5.9</v>
      </c>
      <c r="AH64">
        <f t="shared" si="4"/>
        <v>1.6020987772748605</v>
      </c>
      <c r="AI64">
        <f t="shared" si="5"/>
        <v>2.2322139378127246</v>
      </c>
      <c r="AK64">
        <v>2.2322139378127246</v>
      </c>
      <c r="AN64">
        <v>5.9</v>
      </c>
      <c r="AO64">
        <f t="shared" si="6"/>
        <v>2.3366817567089679</v>
      </c>
      <c r="AP64">
        <f t="shared" si="7"/>
        <v>3.2228547242799439</v>
      </c>
      <c r="AQ64">
        <f t="shared" si="8"/>
        <v>3.1251924599078245</v>
      </c>
      <c r="AS64">
        <v>2.2577396158627443</v>
      </c>
      <c r="AT64">
        <v>2.1871140577479662</v>
      </c>
      <c r="AW64">
        <v>3.2261101330923481</v>
      </c>
      <c r="AX64">
        <v>3.1251924599078245</v>
      </c>
      <c r="AY64">
        <v>3.7251911075524937</v>
      </c>
      <c r="AZ64">
        <v>3.6086614159943431</v>
      </c>
      <c r="BC64">
        <v>4.3445039533546606</v>
      </c>
      <c r="BD64">
        <v>4.2086012060751496</v>
      </c>
      <c r="BF64">
        <v>5.9</v>
      </c>
      <c r="BG64">
        <f t="shared" si="9"/>
        <v>1.7653006900702626</v>
      </c>
      <c r="BH64">
        <f t="shared" si="10"/>
        <v>2.7065593995979285</v>
      </c>
      <c r="BI64">
        <v>2.2098964958495078</v>
      </c>
      <c r="BK64">
        <v>3.1577465480318643</v>
      </c>
      <c r="BL64">
        <v>3.6462516390776174</v>
      </c>
      <c r="BN64">
        <v>4.2524408019717663</v>
      </c>
    </row>
    <row r="65" spans="1:66" x14ac:dyDescent="0.25">
      <c r="A65">
        <v>6</v>
      </c>
      <c r="C65">
        <f t="shared" si="1"/>
        <v>3.0140604441849721</v>
      </c>
      <c r="F65">
        <v>1.2765629873333371</v>
      </c>
      <c r="H65">
        <v>1.5532308033485409</v>
      </c>
      <c r="J65">
        <v>1.836399981115509</v>
      </c>
      <c r="M65">
        <v>2.2344005319280638</v>
      </c>
      <c r="U65">
        <v>6</v>
      </c>
      <c r="W65">
        <f t="shared" si="3"/>
        <v>3.7907445779723998</v>
      </c>
      <c r="Y65">
        <v>2.2820761010674349</v>
      </c>
      <c r="AA65">
        <v>3.2828811037822185</v>
      </c>
      <c r="AD65">
        <v>4.4283922853052937</v>
      </c>
      <c r="AG65">
        <v>6</v>
      </c>
      <c r="AH65">
        <f t="shared" si="4"/>
        <v>1.588691857244982</v>
      </c>
      <c r="AI65">
        <f t="shared" si="5"/>
        <v>2.2359688007261238</v>
      </c>
      <c r="AN65">
        <v>6</v>
      </c>
      <c r="AO65">
        <f t="shared" si="6"/>
        <v>2.3171275907038225</v>
      </c>
      <c r="AP65">
        <f t="shared" si="7"/>
        <v>3.2500522927443956</v>
      </c>
      <c r="AQ65">
        <f t="shared" si="8"/>
        <v>3.1515658596309293</v>
      </c>
      <c r="AS65">
        <v>2.2615374161578283</v>
      </c>
      <c r="AT65">
        <v>2.1907930570247376</v>
      </c>
      <c r="AW65">
        <v>3.2533351738481784</v>
      </c>
      <c r="AX65">
        <v>3.1515658596309293</v>
      </c>
      <c r="AY65">
        <v>3.756627876770648</v>
      </c>
      <c r="AZ65">
        <v>3.6391147948535036</v>
      </c>
      <c r="BC65">
        <v>4.3885367547375456</v>
      </c>
      <c r="BD65">
        <v>4.251256593893082</v>
      </c>
      <c r="BF65">
        <v>6</v>
      </c>
      <c r="BG65">
        <f t="shared" si="9"/>
        <v>1.7505280396468481</v>
      </c>
      <c r="BH65">
        <f t="shared" si="10"/>
        <v>2.7111121708804249</v>
      </c>
      <c r="BI65">
        <v>2.2136138180354124</v>
      </c>
      <c r="BK65">
        <v>3.1843946706687518</v>
      </c>
      <c r="BL65">
        <v>3.6770222406332276</v>
      </c>
      <c r="BN65">
        <v>4.2955405167461347</v>
      </c>
    </row>
    <row r="66" spans="1:66" x14ac:dyDescent="0.25">
      <c r="A66">
        <v>6.1</v>
      </c>
      <c r="C66">
        <f t="shared" si="1"/>
        <v>3.0441013536416888</v>
      </c>
      <c r="F66">
        <v>1.2786748017011207</v>
      </c>
      <c r="H66">
        <v>1.5558003084646552</v>
      </c>
      <c r="J66">
        <v>1.851640076297693</v>
      </c>
      <c r="M66">
        <v>2.2529435928798622</v>
      </c>
      <c r="U66">
        <v>6.1</v>
      </c>
      <c r="W66">
        <f t="shared" si="3"/>
        <v>3.8222035786115498</v>
      </c>
      <c r="Y66">
        <v>2.2858513328001653</v>
      </c>
      <c r="AA66">
        <v>3.3101253975133931</v>
      </c>
      <c r="AG66">
        <v>6.1</v>
      </c>
      <c r="AH66">
        <f t="shared" si="4"/>
        <v>1.5756159817389901</v>
      </c>
      <c r="AI66">
        <f t="shared" si="5"/>
        <v>2.2396677572885046</v>
      </c>
      <c r="AN66">
        <v>6.1</v>
      </c>
      <c r="AO66">
        <f t="shared" si="6"/>
        <v>2.298056257411988</v>
      </c>
      <c r="AP66">
        <f t="shared" si="7"/>
        <v>3.2770241435382585</v>
      </c>
      <c r="AQ66">
        <f t="shared" si="8"/>
        <v>3.1777203816128567</v>
      </c>
      <c r="AS66">
        <v>2.2652786708049639</v>
      </c>
      <c r="AT66">
        <v>2.1944172794881589</v>
      </c>
      <c r="AW66">
        <v>3.2803342689357722</v>
      </c>
      <c r="AX66">
        <v>3.1777203816128567</v>
      </c>
      <c r="AY66">
        <v>3.787803746404045</v>
      </c>
      <c r="AZ66">
        <v>3.6693154354670874</v>
      </c>
      <c r="BC66">
        <v>4.432276964244922</v>
      </c>
      <c r="BD66">
        <v>4.2936285425581477</v>
      </c>
      <c r="BF66">
        <v>6.1</v>
      </c>
      <c r="BG66">
        <f t="shared" si="9"/>
        <v>1.7361201564492439</v>
      </c>
      <c r="BH66">
        <f t="shared" si="10"/>
        <v>2.7155971557123117</v>
      </c>
      <c r="BI66">
        <v>2.2172757928161606</v>
      </c>
      <c r="BK66">
        <v>3.2108216355879908</v>
      </c>
      <c r="BL66">
        <v>3.7075374712532025</v>
      </c>
      <c r="BN66">
        <v>4.3383538398764623</v>
      </c>
    </row>
    <row r="67" spans="1:66" x14ac:dyDescent="0.25">
      <c r="A67">
        <v>6.2</v>
      </c>
      <c r="C67">
        <f t="shared" si="1"/>
        <v>3.0739459074661344</v>
      </c>
      <c r="F67">
        <v>1.2807556848849753</v>
      </c>
      <c r="H67">
        <v>1.5583321787220601</v>
      </c>
      <c r="J67">
        <v>1.8667557562955068</v>
      </c>
      <c r="M67">
        <v>2.271335274308139</v>
      </c>
      <c r="U67">
        <v>6.2</v>
      </c>
      <c r="W67">
        <f t="shared" si="3"/>
        <v>3.8534057581929679</v>
      </c>
      <c r="Y67">
        <v>2.2895712697167978</v>
      </c>
      <c r="AA67">
        <v>3.3371472776843452</v>
      </c>
      <c r="AG67">
        <v>6.2</v>
      </c>
      <c r="AH67">
        <f t="shared" si="4"/>
        <v>1.5628577476212762</v>
      </c>
      <c r="AI67">
        <f t="shared" si="5"/>
        <v>2.243312536216941</v>
      </c>
      <c r="AN67">
        <v>6.2</v>
      </c>
      <c r="AO67">
        <f t="shared" si="6"/>
        <v>2.2794482081870875</v>
      </c>
      <c r="AP67">
        <f t="shared" si="7"/>
        <v>3.3037758049075014</v>
      </c>
      <c r="AQ67">
        <f t="shared" si="8"/>
        <v>3.2036613865769712</v>
      </c>
      <c r="AS67">
        <v>2.2689651282893464</v>
      </c>
      <c r="AT67">
        <v>2.197988418928126</v>
      </c>
      <c r="AW67">
        <v>3.3071129521851859</v>
      </c>
      <c r="AX67">
        <v>3.2036613865769712</v>
      </c>
      <c r="AY67">
        <v>3.8187251063692305</v>
      </c>
      <c r="AZ67">
        <v>3.6992695278652485</v>
      </c>
      <c r="BC67">
        <v>4.4757312757336019</v>
      </c>
      <c r="BD67">
        <v>4.3357235365330551</v>
      </c>
      <c r="BF67">
        <v>6.2</v>
      </c>
      <c r="BG67">
        <f t="shared" si="9"/>
        <v>1.7220622719969583</v>
      </c>
      <c r="BH67">
        <f t="shared" si="10"/>
        <v>2.7200164501630413</v>
      </c>
      <c r="BI67">
        <v>2.2208841316252941</v>
      </c>
      <c r="BK67">
        <v>3.2370328593538145</v>
      </c>
      <c r="BL67">
        <v>3.7378035854471783</v>
      </c>
      <c r="BN67">
        <v>4.3808873233719412</v>
      </c>
    </row>
    <row r="68" spans="1:66" x14ac:dyDescent="0.25">
      <c r="A68">
        <v>6.3</v>
      </c>
      <c r="C68">
        <f t="shared" si="1"/>
        <v>3.103598525608259</v>
      </c>
      <c r="F68">
        <v>1.2828065780108922</v>
      </c>
      <c r="H68">
        <v>1.5608275592157435</v>
      </c>
      <c r="J68">
        <v>1.8817500193099759</v>
      </c>
      <c r="M68">
        <v>2.289579224210081</v>
      </c>
      <c r="U68">
        <v>6.3</v>
      </c>
      <c r="W68">
        <f t="shared" si="3"/>
        <v>3.8843573056811485</v>
      </c>
      <c r="Y68">
        <v>2.2932375942420569</v>
      </c>
      <c r="AA68">
        <v>3.3639521040955502</v>
      </c>
      <c r="AG68">
        <v>6.3</v>
      </c>
      <c r="AH68">
        <f t="shared" si="4"/>
        <v>1.5504044993781183</v>
      </c>
      <c r="AI68">
        <f t="shared" si="5"/>
        <v>2.2469047859442757</v>
      </c>
      <c r="AN68">
        <v>6.3</v>
      </c>
      <c r="AO68">
        <f t="shared" si="6"/>
        <v>2.2612849847989192</v>
      </c>
      <c r="AP68">
        <f t="shared" si="7"/>
        <v>3.3303125830545937</v>
      </c>
      <c r="AQ68">
        <f t="shared" si="8"/>
        <v>3.2293940199317275</v>
      </c>
      <c r="AS68">
        <v>2.2725984558938781</v>
      </c>
      <c r="AT68">
        <v>2.2015080904723745</v>
      </c>
      <c r="AW68">
        <v>3.3336765351586899</v>
      </c>
      <c r="AX68">
        <v>3.2293940199317275</v>
      </c>
      <c r="AY68">
        <v>3.8493980899300175</v>
      </c>
      <c r="AZ68">
        <v>3.7289830134539019</v>
      </c>
      <c r="BC68">
        <v>4.5189061247456621</v>
      </c>
      <c r="BD68">
        <v>4.3775478100462522</v>
      </c>
      <c r="BF68">
        <v>6.3</v>
      </c>
      <c r="BG68">
        <f t="shared" si="9"/>
        <v>1.7083404415898116</v>
      </c>
      <c r="BH68">
        <f t="shared" si="10"/>
        <v>2.7243720529574342</v>
      </c>
      <c r="BI68">
        <v>2.2244404664147952</v>
      </c>
      <c r="BK68">
        <v>3.2630335409726832</v>
      </c>
      <c r="BL68">
        <v>3.7678265865107132</v>
      </c>
      <c r="BN68">
        <v>4.4231472664008997</v>
      </c>
    </row>
    <row r="69" spans="1:66" x14ac:dyDescent="0.25">
      <c r="A69">
        <v>6.4</v>
      </c>
      <c r="C69">
        <f t="shared" si="1"/>
        <v>3.1330634601523872</v>
      </c>
      <c r="F69">
        <v>1.284828379186526</v>
      </c>
      <c r="H69">
        <v>1.5632875426990502</v>
      </c>
      <c r="J69">
        <v>1.8966257450229285</v>
      </c>
      <c r="M69">
        <v>2.3076789463771696</v>
      </c>
      <c r="U69">
        <v>6.4</v>
      </c>
      <c r="W69">
        <f t="shared" si="3"/>
        <v>3.9150641653901785</v>
      </c>
      <c r="Y69">
        <v>2.2968519118979858</v>
      </c>
      <c r="AA69">
        <v>3.3905450246740152</v>
      </c>
      <c r="AG69">
        <v>6.4</v>
      </c>
      <c r="AH69">
        <f t="shared" si="4"/>
        <v>1.5382442763412862</v>
      </c>
      <c r="AI69">
        <f t="shared" si="5"/>
        <v>2.2504460795544192</v>
      </c>
      <c r="AN69">
        <v>6.4</v>
      </c>
      <c r="AO69">
        <f t="shared" si="6"/>
        <v>2.2435491424584044</v>
      </c>
      <c r="AP69">
        <f t="shared" si="7"/>
        <v>3.3566395744272741</v>
      </c>
      <c r="AQ69">
        <f t="shared" si="8"/>
        <v>3.254923223687054</v>
      </c>
      <c r="AS69">
        <v>2.2761802446909036</v>
      </c>
      <c r="AT69">
        <v>2.2049778354220662</v>
      </c>
      <c r="AW69">
        <v>3.3600301194519488</v>
      </c>
      <c r="AX69">
        <v>3.254923223687054</v>
      </c>
      <c r="AY69">
        <v>3.8798285879016663</v>
      </c>
      <c r="AZ69">
        <v>3.7584615987745709</v>
      </c>
      <c r="BC69">
        <v>4.5618077024072239</v>
      </c>
      <c r="BD69">
        <v>4.4191073605559383</v>
      </c>
      <c r="BF69">
        <v>6.4</v>
      </c>
      <c r="BG69">
        <f t="shared" si="9"/>
        <v>1.6949414861553396</v>
      </c>
      <c r="BH69">
        <f t="shared" si="10"/>
        <v>2.7286658714597332</v>
      </c>
      <c r="BI69">
        <v>2.2279463545410465</v>
      </c>
      <c r="BK69">
        <v>3.2888286739337942</v>
      </c>
      <c r="BL69">
        <v>3.7976122404284727</v>
      </c>
      <c r="BN69">
        <v>4.4651397288950623</v>
      </c>
    </row>
    <row r="70" spans="1:66" x14ac:dyDescent="0.25">
      <c r="A70">
        <v>6.5</v>
      </c>
      <c r="C70">
        <f t="shared" si="1"/>
        <v>3.1623448042085958</v>
      </c>
      <c r="F70">
        <v>1.2868219461046111</v>
      </c>
      <c r="H70">
        <v>1.565713172751332</v>
      </c>
      <c r="J70">
        <v>1.9113857010542017</v>
      </c>
      <c r="M70">
        <v>2.3256378082518459</v>
      </c>
      <c r="U70">
        <v>6.5</v>
      </c>
      <c r="W70">
        <f t="shared" si="3"/>
        <v>3.9455320503128699</v>
      </c>
      <c r="Y70">
        <v>2.300415755957999</v>
      </c>
      <c r="AA70">
        <v>3.4169309870166464</v>
      </c>
      <c r="AG70">
        <v>6.5</v>
      </c>
      <c r="AH70">
        <f t="shared" si="4"/>
        <v>1.526365764394884</v>
      </c>
      <c r="AI70">
        <f t="shared" si="5"/>
        <v>2.2539379193423716</v>
      </c>
      <c r="AN70">
        <v>6.5</v>
      </c>
      <c r="AO70">
        <f t="shared" si="6"/>
        <v>2.2262241793813957</v>
      </c>
      <c r="AP70">
        <f t="shared" si="7"/>
        <v>3.3827616771464797</v>
      </c>
      <c r="AQ70">
        <f t="shared" si="8"/>
        <v>3.2802537475359803</v>
      </c>
      <c r="AS70">
        <v>2.2797120141543767</v>
      </c>
      <c r="AT70">
        <v>2.2083991257196791</v>
      </c>
      <c r="AW70">
        <v>3.3861786081334966</v>
      </c>
      <c r="AX70">
        <v>3.2802537475359803</v>
      </c>
      <c r="AY70">
        <v>3.9100222618600537</v>
      </c>
      <c r="AZ70">
        <v>3.7877107683003546</v>
      </c>
      <c r="BC70">
        <v>4.6044419683744859</v>
      </c>
      <c r="BD70">
        <v>4.4604079612911267</v>
      </c>
      <c r="BF70">
        <v>6.5</v>
      </c>
      <c r="BG70">
        <f t="shared" si="9"/>
        <v>1.6818529390361288</v>
      </c>
      <c r="BH70">
        <f t="shared" si="10"/>
        <v>2.7328997272026254</v>
      </c>
      <c r="BI70">
        <v>2.231403283279259</v>
      </c>
      <c r="BK70">
        <v>3.3144230574061471</v>
      </c>
      <c r="BL70">
        <v>3.8271660888034833</v>
      </c>
      <c r="BN70">
        <v>4.5068705442212424</v>
      </c>
    </row>
    <row r="71" spans="1:66" x14ac:dyDescent="0.25">
      <c r="A71">
        <v>6.6</v>
      </c>
      <c r="C71">
        <f t="shared" si="1"/>
        <v>3.1914465002039587</v>
      </c>
      <c r="F71">
        <v>1.288788098451445</v>
      </c>
      <c r="H71">
        <v>1.5681054467084188</v>
      </c>
      <c r="J71">
        <v>1.9260325489734451</v>
      </c>
      <c r="M71">
        <v>2.3434590482422468</v>
      </c>
      <c r="U71">
        <v>6.6</v>
      </c>
      <c r="W71">
        <f t="shared" si="3"/>
        <v>3.9757664545304805</v>
      </c>
      <c r="Y71">
        <v>2.3039305917524628</v>
      </c>
      <c r="AA71">
        <v>3.4431147491373846</v>
      </c>
      <c r="AG71">
        <v>6.6</v>
      </c>
      <c r="AH71">
        <f t="shared" si="4"/>
        <v>1.5147582517221894</v>
      </c>
      <c r="AI71">
        <f t="shared" si="5"/>
        <v>2.2573817410328143</v>
      </c>
      <c r="AN71">
        <v>6.6</v>
      </c>
      <c r="AO71">
        <f t="shared" si="6"/>
        <v>2.2092944722448675</v>
      </c>
      <c r="AP71">
        <f t="shared" si="7"/>
        <v>3.4086836016460103</v>
      </c>
      <c r="AQ71">
        <f t="shared" si="8"/>
        <v>3.3053901591718891</v>
      </c>
      <c r="AS71">
        <v>2.2831952164266909</v>
      </c>
      <c r="AT71">
        <v>2.2117733680823646</v>
      </c>
      <c r="AW71">
        <v>3.4121267163951479</v>
      </c>
      <c r="AX71">
        <v>3.3053901591718891</v>
      </c>
      <c r="BF71">
        <v>6.6</v>
      </c>
      <c r="BG71">
        <f t="shared" si="9"/>
        <v>1.6690629972286946</v>
      </c>
      <c r="BH71">
        <f t="shared" si="10"/>
        <v>2.7370753610022871</v>
      </c>
      <c r="BI71">
        <v>2.234812673999889</v>
      </c>
      <c r="BK71">
        <v>3.3398213066632629</v>
      </c>
    </row>
    <row r="72" spans="1:66" x14ac:dyDescent="0.25">
      <c r="A72">
        <v>6.7</v>
      </c>
      <c r="C72">
        <f t="shared" si="1"/>
        <v>3.2203723476226189</v>
      </c>
      <c r="F72">
        <v>1.2907276201377482</v>
      </c>
      <c r="H72">
        <v>1.5704653183769697</v>
      </c>
      <c r="J72">
        <v>1.9405688499035096</v>
      </c>
      <c r="M72">
        <v>2.3611457825400075</v>
      </c>
      <c r="U72">
        <v>6.7</v>
      </c>
      <c r="W72">
        <f t="shared" si="3"/>
        <v>4.005772664779375</v>
      </c>
      <c r="Y72">
        <v>2.3073978206567416</v>
      </c>
      <c r="AA72">
        <v>3.4691008894842241</v>
      </c>
      <c r="AG72">
        <v>6.7</v>
      </c>
      <c r="AH72">
        <f t="shared" si="4"/>
        <v>1.5034115881990542</v>
      </c>
      <c r="AI72">
        <f t="shared" si="5"/>
        <v>2.260778917687579</v>
      </c>
      <c r="AN72">
        <v>6.7</v>
      </c>
      <c r="AO72">
        <f t="shared" si="6"/>
        <v>2.1927452169616668</v>
      </c>
      <c r="AP72">
        <f t="shared" si="7"/>
        <v>3.434409880589381</v>
      </c>
      <c r="AQ72">
        <f t="shared" si="8"/>
        <v>3.3303368539048548</v>
      </c>
      <c r="AS72">
        <v>2.2866312402708311</v>
      </c>
      <c r="AT72">
        <v>2.2151019078304723</v>
      </c>
      <c r="AW72">
        <v>3.4378789814788657</v>
      </c>
      <c r="AX72">
        <v>3.3303368539048548</v>
      </c>
      <c r="BF72">
        <v>6.7</v>
      </c>
      <c r="BG72">
        <f t="shared" si="9"/>
        <v>1.6565604766403843</v>
      </c>
      <c r="BH72">
        <f t="shared" si="10"/>
        <v>2.7411944376961896</v>
      </c>
      <c r="BI72">
        <v>2.2381758860370398</v>
      </c>
      <c r="BK72">
        <v>3.365027862799697</v>
      </c>
    </row>
    <row r="73" spans="1:66" x14ac:dyDescent="0.25">
      <c r="A73">
        <v>6.8</v>
      </c>
      <c r="C73">
        <f t="shared" si="1"/>
        <v>3.249126010238979</v>
      </c>
      <c r="F73">
        <v>1.2926412613674405</v>
      </c>
      <c r="H73">
        <v>1.5727937005516128</v>
      </c>
      <c r="J73">
        <v>1.9549970697488308</v>
      </c>
      <c r="M73">
        <v>2.3787010114817857</v>
      </c>
      <c r="U73">
        <v>6.8</v>
      </c>
      <c r="W73">
        <f t="shared" si="3"/>
        <v>4.0355557712435886</v>
      </c>
      <c r="Y73">
        <v>2.31081878378949</v>
      </c>
      <c r="AA73">
        <v>3.4948938162858503</v>
      </c>
      <c r="AG73">
        <v>6.8</v>
      </c>
      <c r="AH73">
        <f t="shared" si="4"/>
        <v>1.4923161480839824</v>
      </c>
      <c r="AI73">
        <f t="shared" si="5"/>
        <v>2.2641307633292218</v>
      </c>
      <c r="AN73">
        <v>6.8</v>
      </c>
      <c r="AO73">
        <f t="shared" si="6"/>
        <v>2.1765623742635123</v>
      </c>
      <c r="AP73">
        <f t="shared" si="7"/>
        <v>3.4599448781229909</v>
      </c>
      <c r="AQ73">
        <f t="shared" si="8"/>
        <v>3.3550980636344159</v>
      </c>
      <c r="AS73">
        <v>2.2900214147353846</v>
      </c>
      <c r="AT73">
        <v>2.2183860324379103</v>
      </c>
      <c r="AW73">
        <v>3.4634397719392775</v>
      </c>
      <c r="AX73">
        <v>3.3550980636344159</v>
      </c>
      <c r="BF73">
        <v>6.8</v>
      </c>
      <c r="BG73">
        <f t="shared" si="9"/>
        <v>1.6443347709787857</v>
      </c>
      <c r="BH73">
        <f t="shared" si="10"/>
        <v>2.7452585505366813</v>
      </c>
      <c r="BI73">
        <v>2.2414942202758055</v>
      </c>
      <c r="BK73">
        <v>3.3900470017972744</v>
      </c>
    </row>
    <row r="74" spans="1:66" x14ac:dyDescent="0.25">
      <c r="A74">
        <v>6.9</v>
      </c>
      <c r="C74">
        <f t="shared" si="1"/>
        <v>3.2777110228841702</v>
      </c>
      <c r="F74">
        <v>1.2945297405583058</v>
      </c>
      <c r="H74">
        <v>1.5750914673518723</v>
      </c>
      <c r="J74">
        <v>1.9693195840790287</v>
      </c>
      <c r="M74">
        <v>2.3961276254912796</v>
      </c>
      <c r="U74">
        <v>6.9</v>
      </c>
      <c r="W74">
        <f t="shared" si="3"/>
        <v>4.0651206776356865</v>
      </c>
      <c r="Y74">
        <v>2.3141947654461719</v>
      </c>
      <c r="AA74">
        <v>3.5204977762819158</v>
      </c>
      <c r="AG74">
        <v>6.9</v>
      </c>
      <c r="AH74">
        <f t="shared" si="4"/>
        <v>1.4814627956931796</v>
      </c>
      <c r="AI74">
        <f t="shared" si="5"/>
        <v>2.2674385363051686</v>
      </c>
      <c r="AN74">
        <v>6.9</v>
      </c>
      <c r="AO74">
        <f t="shared" si="6"/>
        <v>2.1607326196376078</v>
      </c>
      <c r="AP74">
        <f t="shared" si="7"/>
        <v>3.485292798519096</v>
      </c>
      <c r="AQ74">
        <f t="shared" si="8"/>
        <v>3.3796778652306387</v>
      </c>
      <c r="AS74">
        <v>2.2933670125571566</v>
      </c>
      <c r="AT74">
        <v>2.2216269748283253</v>
      </c>
      <c r="AW74">
        <v>3.4888132962953784</v>
      </c>
      <c r="AX74">
        <v>3.3796778652306387</v>
      </c>
      <c r="BF74">
        <v>6.9</v>
      </c>
      <c r="BG74">
        <f t="shared" si="9"/>
        <v>1.6323758139301761</v>
      </c>
      <c r="BH74">
        <f t="shared" si="10"/>
        <v>2.7492692252700168</v>
      </c>
      <c r="BI74">
        <v>2.2447689224827871</v>
      </c>
      <c r="BK74">
        <v>3.4148828429934581</v>
      </c>
    </row>
    <row r="75" spans="1:66" x14ac:dyDescent="0.25">
      <c r="A75">
        <v>7</v>
      </c>
      <c r="C75">
        <f t="shared" si="1"/>
        <v>3.3061307977822101</v>
      </c>
      <c r="J75">
        <v>1.9835386826951178</v>
      </c>
      <c r="U75">
        <v>7</v>
      </c>
      <c r="W75">
        <f t="shared" ref="W75:W81" si="11">$V$1^-0.13*$V$2^0.5*U75^$V$1</f>
        <v>4.0944721106224442</v>
      </c>
      <c r="Y75">
        <v>2.3175269962903031</v>
      </c>
      <c r="AA75">
        <v>3.5459168628859241</v>
      </c>
      <c r="AG75">
        <v>7</v>
      </c>
      <c r="AH75">
        <f t="shared" ref="AH75:AH81" si="12">5.89*$AH$1^0.18*AG75^-0.5</f>
        <v>1.470842853782389</v>
      </c>
      <c r="AI75">
        <f t="shared" ref="AI75:AI81" si="13">0.8*$AH$1^-0.13*$AH$2^0.5*AG75^$AH$1</f>
        <v>2.2707034424144821</v>
      </c>
      <c r="AN75">
        <v>7</v>
      </c>
      <c r="AO75">
        <f t="shared" ref="AO75:AO91" si="14">6.43*$AO$1^0.18*AN75^-0.5</f>
        <v>2.1452432972111444</v>
      </c>
      <c r="AP75">
        <f t="shared" ref="AP75:AP91" si="15">0.99*$AO$1^-0.13*$AO$2^0.5*AN75^$AO$1</f>
        <v>3.5104576942570644</v>
      </c>
      <c r="AQ75">
        <f t="shared" ref="AQ75:AQ91" si="16">0.96*$AO$1^-0.13*$AO$2^0.5*AN75^$AO$1</f>
        <v>3.4040801883704868</v>
      </c>
      <c r="AS75">
        <v>2.2966692533236901</v>
      </c>
      <c r="AT75">
        <v>2.2248259164386908</v>
      </c>
      <c r="AW75">
        <v>3.5140036111199504</v>
      </c>
      <c r="AX75">
        <v>3.4040801883704868</v>
      </c>
      <c r="BF75">
        <v>7</v>
      </c>
      <c r="BG75">
        <f t="shared" ref="BG75:BG91" si="17">6.49*$BG$1^0.18*BF75^-0.5</f>
        <v>1.6206740443204934</v>
      </c>
      <c r="BH75">
        <f t="shared" ref="BH75:BH91" si="18">0.97*$BG$1^-0.13*$BG$2^0.5*BF75^$BG$1</f>
        <v>2.7532279239275597</v>
      </c>
      <c r="BI75">
        <v>2.2480011864015941</v>
      </c>
      <c r="BK75">
        <v>3.439539356999346</v>
      </c>
    </row>
    <row r="76" spans="1:66" x14ac:dyDescent="0.25">
      <c r="A76">
        <v>7.1</v>
      </c>
      <c r="C76">
        <f>$B$1^-0.13*($B$2/$B$4^0.5)^0.2*$B$3^0.5*A76^$B$1</f>
        <v>3.3343886304889638</v>
      </c>
      <c r="J76">
        <v>1.997656573903174</v>
      </c>
      <c r="U76">
        <v>7.1</v>
      </c>
      <c r="W76">
        <f t="shared" si="11"/>
        <v>4.1236146286466679</v>
      </c>
      <c r="Y76">
        <v>2.3208166563227048</v>
      </c>
      <c r="AA76">
        <v>3.5711550238251477</v>
      </c>
      <c r="AG76">
        <v>7.1</v>
      </c>
      <c r="AH76">
        <f t="shared" si="12"/>
        <v>1.4604480743868127</v>
      </c>
      <c r="AI76">
        <f t="shared" si="13"/>
        <v>2.273926637817127</v>
      </c>
      <c r="AN76">
        <v>7.1</v>
      </c>
      <c r="AO76">
        <f t="shared" si="14"/>
        <v>2.1300823772209467</v>
      </c>
      <c r="AP76">
        <f t="shared" si="15"/>
        <v>3.5354434735868958</v>
      </c>
      <c r="AQ76">
        <f t="shared" si="16"/>
        <v>3.4283088228721414</v>
      </c>
      <c r="AS76">
        <v>2.2999293064158004</v>
      </c>
      <c r="AT76">
        <v>2.2279839900697969</v>
      </c>
      <c r="AW76">
        <v>3.5390146286107211</v>
      </c>
      <c r="AX76">
        <v>3.4283088228721414</v>
      </c>
      <c r="BF76">
        <v>7.1</v>
      </c>
      <c r="BG76">
        <f t="shared" si="17"/>
        <v>1.6092203739847903</v>
      </c>
      <c r="BH76">
        <f t="shared" si="18"/>
        <v>2.7571360483532663</v>
      </c>
      <c r="BI76">
        <v>2.251192156633024</v>
      </c>
      <c r="BK76">
        <v>3.4640203731103929</v>
      </c>
    </row>
    <row r="77" spans="1:66" x14ac:dyDescent="0.25">
      <c r="A77">
        <v>7.2</v>
      </c>
      <c r="C77">
        <f>$B$1^-0.13*($B$2/$B$4^0.5)^0.2*$B$3^0.5*A77^$B$1</f>
        <v>3.362487705464035</v>
      </c>
      <c r="J77">
        <v>2.0116753885180509</v>
      </c>
      <c r="U77">
        <v>7.2</v>
      </c>
      <c r="W77">
        <f t="shared" si="11"/>
        <v>4.152552630191769</v>
      </c>
      <c r="Y77">
        <v>2.3240648776471091</v>
      </c>
      <c r="AA77">
        <v>3.5962160682979594</v>
      </c>
      <c r="AG77">
        <v>7.2</v>
      </c>
      <c r="AH77">
        <f t="shared" si="12"/>
        <v>1.4502706118964228</v>
      </c>
      <c r="AI77">
        <f t="shared" si="13"/>
        <v>2.2771092317436943</v>
      </c>
      <c r="AN77">
        <v>7.2</v>
      </c>
      <c r="AO77">
        <f t="shared" si="14"/>
        <v>2.1152384167434688</v>
      </c>
      <c r="AP77">
        <f t="shared" si="15"/>
        <v>3.5602539076149791</v>
      </c>
      <c r="AQ77">
        <f t="shared" si="16"/>
        <v>3.4523674255660404</v>
      </c>
      <c r="AS77">
        <v>2.3031482937482854</v>
      </c>
      <c r="AT77">
        <v>2.231102282541225</v>
      </c>
      <c r="AW77">
        <v>3.5638501236832774</v>
      </c>
      <c r="AX77">
        <v>3.4523674255660404</v>
      </c>
      <c r="BF77">
        <v>7.2</v>
      </c>
      <c r="BG77">
        <f t="shared" si="17"/>
        <v>1.598006158099794</v>
      </c>
      <c r="BH77">
        <f t="shared" si="18"/>
        <v>2.7609949434892291</v>
      </c>
      <c r="BI77">
        <v>2.2543429313176961</v>
      </c>
      <c r="BK77">
        <v>3.4883295862490202</v>
      </c>
    </row>
    <row r="78" spans="1:66" x14ac:dyDescent="0.25">
      <c r="U78">
        <v>7.3</v>
      </c>
      <c r="W78">
        <f t="shared" si="11"/>
        <v>4.1812903615315173</v>
      </c>
      <c r="AA78">
        <v>3.6211036736853131</v>
      </c>
      <c r="AG78">
        <v>7.3</v>
      </c>
      <c r="AH78">
        <f t="shared" si="12"/>
        <v>1.4403029981669266</v>
      </c>
      <c r="AI78">
        <f t="shared" si="13"/>
        <v>2.2802522890218455</v>
      </c>
      <c r="AN78">
        <v>7.3</v>
      </c>
      <c r="AO78">
        <f t="shared" si="14"/>
        <v>2.100700523393813</v>
      </c>
      <c r="AP78">
        <f t="shared" si="15"/>
        <v>3.5848926369484593</v>
      </c>
      <c r="AQ78">
        <f t="shared" si="16"/>
        <v>3.4762595267379002</v>
      </c>
      <c r="AS78">
        <v>2.3063272923252591</v>
      </c>
      <c r="AT78">
        <v>2.2341818371667497</v>
      </c>
      <c r="AW78">
        <v>3.5885137406221452</v>
      </c>
      <c r="AX78">
        <v>3.4762595267379002</v>
      </c>
      <c r="BF78">
        <v>7.3</v>
      </c>
      <c r="BG78">
        <f t="shared" si="17"/>
        <v>1.5870231677594833</v>
      </c>
      <c r="BH78">
        <f t="shared" si="18"/>
        <v>2.7648059004389878</v>
      </c>
      <c r="BI78">
        <v>2.2574545646372366</v>
      </c>
      <c r="BK78">
        <v>3.5124705634747535</v>
      </c>
    </row>
    <row r="79" spans="1:66" x14ac:dyDescent="0.25">
      <c r="U79">
        <v>7.4</v>
      </c>
      <c r="W79">
        <f t="shared" si="11"/>
        <v>4.2098319240036357</v>
      </c>
      <c r="AA79">
        <v>3.6458213918498679</v>
      </c>
      <c r="AG79">
        <v>7.4</v>
      </c>
      <c r="AH79">
        <f t="shared" si="12"/>
        <v>1.4305381194869569</v>
      </c>
      <c r="AI79">
        <f t="shared" si="13"/>
        <v>2.2833568324341895</v>
      </c>
      <c r="AN79">
        <v>7.4</v>
      </c>
      <c r="AO79">
        <f t="shared" si="14"/>
        <v>2.0864583217320818</v>
      </c>
      <c r="AP79">
        <f t="shared" si="15"/>
        <v>3.6093631779313688</v>
      </c>
      <c r="AQ79">
        <f t="shared" si="16"/>
        <v>3.4999885361758727</v>
      </c>
      <c r="AS79">
        <v>2.3094673366249925</v>
      </c>
      <c r="AT79">
        <v>2.237223656064574</v>
      </c>
      <c r="AW79">
        <v>3.6130089993232191</v>
      </c>
      <c r="AX79">
        <v>3.4999885361758727</v>
      </c>
      <c r="BF79">
        <v>7.4</v>
      </c>
      <c r="BG79">
        <f t="shared" si="17"/>
        <v>1.5762635645959848</v>
      </c>
      <c r="BH79">
        <f t="shared" si="18"/>
        <v>2.7685701593264542</v>
      </c>
      <c r="BI79">
        <v>2.2605280691485801</v>
      </c>
      <c r="BK79">
        <v>3.5364467500943717</v>
      </c>
    </row>
    <row r="80" spans="1:66" x14ac:dyDescent="0.25">
      <c r="U80">
        <v>7.5</v>
      </c>
      <c r="W80">
        <f t="shared" si="11"/>
        <v>4.2381812808425199</v>
      </c>
      <c r="AA80">
        <v>3.6703726550532916</v>
      </c>
      <c r="AG80">
        <v>7.5</v>
      </c>
      <c r="AH80">
        <f t="shared" si="12"/>
        <v>1.4209691952400683</v>
      </c>
      <c r="AI80">
        <f t="shared" si="13"/>
        <v>2.2864238449209622</v>
      </c>
      <c r="AN80">
        <v>7.5</v>
      </c>
      <c r="AO80">
        <f t="shared" si="14"/>
        <v>2.0725019221416221</v>
      </c>
      <c r="AP80">
        <f t="shared" si="15"/>
        <v>3.6336689285027579</v>
      </c>
      <c r="AQ80">
        <f t="shared" si="16"/>
        <v>3.5235577488511596</v>
      </c>
      <c r="AS80">
        <v>2.3125694208277805</v>
      </c>
      <c r="AT80">
        <v>2.240228702315509</v>
      </c>
      <c r="AW80">
        <v>3.6373393011578119</v>
      </c>
      <c r="AX80">
        <v>3.5235577488511596</v>
      </c>
      <c r="BF80">
        <v>7.5</v>
      </c>
      <c r="BG80">
        <f t="shared" si="17"/>
        <v>1.5657198772679195</v>
      </c>
      <c r="BH80">
        <f t="shared" si="18"/>
        <v>2.7722889119666663</v>
      </c>
      <c r="BI80">
        <v>2.2635644179646288</v>
      </c>
      <c r="BK80">
        <v>3.5602614754016928</v>
      </c>
    </row>
    <row r="81" spans="21:63" x14ac:dyDescent="0.25">
      <c r="U81">
        <v>7.6</v>
      </c>
      <c r="W81">
        <f t="shared" si="11"/>
        <v>4.266342263603299</v>
      </c>
      <c r="AA81">
        <v>3.6947607815196624</v>
      </c>
      <c r="AG81">
        <v>7.6</v>
      </c>
      <c r="AH81">
        <f t="shared" si="12"/>
        <v>1.4115897581161099</v>
      </c>
      <c r="AI81">
        <f t="shared" si="13"/>
        <v>2.2894542716396384</v>
      </c>
      <c r="AN81">
        <v>7.6</v>
      </c>
      <c r="AO81">
        <f t="shared" si="14"/>
        <v>2.058821891967058</v>
      </c>
      <c r="AP81">
        <f t="shared" si="15"/>
        <v>3.657813173704465</v>
      </c>
      <c r="AQ81">
        <f t="shared" si="16"/>
        <v>3.5469703502588756</v>
      </c>
      <c r="AS81">
        <v>2.3156345008991064</v>
      </c>
      <c r="AT81">
        <v>2.2431979019809707</v>
      </c>
      <c r="AW81">
        <v>3.6615079344859853</v>
      </c>
      <c r="AX81">
        <v>3.5469703502588756</v>
      </c>
      <c r="BF81">
        <v>7.6</v>
      </c>
      <c r="BG81">
        <f t="shared" si="17"/>
        <v>1.5553849796559516</v>
      </c>
      <c r="BH81">
        <f t="shared" si="18"/>
        <v>2.7759633043630618</v>
      </c>
      <c r="BI81">
        <v>2.2665645467932727</v>
      </c>
      <c r="BK81">
        <v>3.5839179580740721</v>
      </c>
    </row>
    <row r="82" spans="21:63" x14ac:dyDescent="0.25">
      <c r="AN82">
        <v>7.7</v>
      </c>
      <c r="AO82">
        <f t="shared" si="14"/>
        <v>2.0454092287206893</v>
      </c>
      <c r="AP82">
        <f t="shared" si="15"/>
        <v>3.6817990908637976</v>
      </c>
      <c r="AQ82">
        <f t="shared" si="16"/>
        <v>3.5702294214436825</v>
      </c>
      <c r="AS82">
        <v>2.3186634965392758</v>
      </c>
      <c r="AT82">
        <v>2.2461321459916297</v>
      </c>
      <c r="AW82">
        <v>3.6855180798444684</v>
      </c>
      <c r="AX82">
        <v>3.5702294214436825</v>
      </c>
      <c r="BF82">
        <v>7.7</v>
      </c>
      <c r="BG82">
        <f t="shared" si="17"/>
        <v>1.5452520706209436</v>
      </c>
      <c r="BH82">
        <f t="shared" si="18"/>
        <v>2.7795944390446885</v>
      </c>
      <c r="BI82">
        <v>2.2695293558457093</v>
      </c>
      <c r="BK82">
        <v>3.6074193112503878</v>
      </c>
    </row>
    <row r="83" spans="21:63" x14ac:dyDescent="0.25">
      <c r="AN83">
        <v>7.8</v>
      </c>
      <c r="AO83">
        <f t="shared" si="14"/>
        <v>2.0322553351843631</v>
      </c>
      <c r="AP83">
        <f t="shared" si="15"/>
        <v>3.7056297544742698</v>
      </c>
      <c r="AQ83">
        <f t="shared" si="16"/>
        <v>3.5933379437326254</v>
      </c>
      <c r="AS83">
        <v>2.3216572930096939</v>
      </c>
      <c r="AT83">
        <v>2.2490322919165551</v>
      </c>
      <c r="AW83">
        <v>3.7093728148323248</v>
      </c>
      <c r="AX83">
        <v>3.5933379437326254</v>
      </c>
      <c r="BF83">
        <v>7.8</v>
      </c>
      <c r="BG83">
        <f t="shared" si="17"/>
        <v>1.5353146551940811</v>
      </c>
      <c r="BH83">
        <f t="shared" si="18"/>
        <v>2.7831833772555266</v>
      </c>
      <c r="BI83">
        <v>2.2724597116240193</v>
      </c>
      <c r="BK83">
        <v>3.6307685473131737</v>
      </c>
    </row>
    <row r="84" spans="21:63" x14ac:dyDescent="0.25">
      <c r="AN84">
        <v>7.9</v>
      </c>
      <c r="AO84">
        <f t="shared" si="14"/>
        <v>2.0193519962503261</v>
      </c>
      <c r="AP84">
        <f t="shared" si="15"/>
        <v>3.7293081407956343</v>
      </c>
      <c r="AQ84">
        <f t="shared" si="16"/>
        <v>3.6162988031957668</v>
      </c>
      <c r="AS84">
        <v>2.3246167428450586</v>
      </c>
      <c r="AW84">
        <v>3.7330751187156301</v>
      </c>
      <c r="AX84">
        <v>3.6162988031957668</v>
      </c>
      <c r="BF84">
        <v>7.9</v>
      </c>
      <c r="BG84">
        <f t="shared" si="17"/>
        <v>1.525566527080757</v>
      </c>
      <c r="BH84">
        <f t="shared" si="18"/>
        <v>2.7867311410070541</v>
      </c>
      <c r="BI84">
        <v>2.2753564485970807</v>
      </c>
      <c r="BK84">
        <v>3.6539685823957226</v>
      </c>
    </row>
    <row r="85" spans="21:63" x14ac:dyDescent="0.25">
      <c r="AN85">
        <v>8</v>
      </c>
      <c r="AO85">
        <f t="shared" si="14"/>
        <v>2.0066913573593408</v>
      </c>
      <c r="AP85">
        <f t="shared" si="15"/>
        <v>3.752837132192675</v>
      </c>
      <c r="AQ85">
        <f t="shared" si="16"/>
        <v>3.6391147948535032</v>
      </c>
      <c r="AS85">
        <v>2.327542667459952</v>
      </c>
      <c r="AW85">
        <v>3.756627876770648</v>
      </c>
      <c r="AX85">
        <v>3.6391147948535032</v>
      </c>
      <c r="BF85">
        <v>8</v>
      </c>
      <c r="BG85">
        <f t="shared" si="17"/>
        <v>1.5160017523711431</v>
      </c>
      <c r="BH85">
        <f t="shared" si="18"/>
        <v>2.7902387150042127</v>
      </c>
      <c r="BI85">
        <v>2.2782203707731119</v>
      </c>
      <c r="BK85">
        <v>3.6770222406332276</v>
      </c>
    </row>
    <row r="86" spans="21:63" x14ac:dyDescent="0.25">
      <c r="AN86">
        <v>8.1</v>
      </c>
      <c r="AO86">
        <f t="shared" si="14"/>
        <v>1.9942659044074709</v>
      </c>
      <c r="AP86">
        <f t="shared" si="15"/>
        <v>3.7762195212306837</v>
      </c>
      <c r="AQ86">
        <f t="shared" si="16"/>
        <v>3.6617886266479358</v>
      </c>
      <c r="AS86">
        <v>2.3304358586575673</v>
      </c>
      <c r="AW86">
        <v>3.7800338843834425</v>
      </c>
      <c r="AX86">
        <v>3.6617886266479358</v>
      </c>
      <c r="BF86">
        <v>8.1</v>
      </c>
      <c r="BG86">
        <f t="shared" si="17"/>
        <v>1.5066146543603018</v>
      </c>
      <c r="BH86">
        <f t="shared" si="18"/>
        <v>2.7937070484540589</v>
      </c>
      <c r="BI86">
        <v>2.2810522531764286</v>
      </c>
      <c r="BK86">
        <v>3.6999322581755187</v>
      </c>
    </row>
    <row r="87" spans="21:63" x14ac:dyDescent="0.25">
      <c r="AN87">
        <v>8.1999999999999993</v>
      </c>
      <c r="AO87">
        <f t="shared" si="14"/>
        <v>1.9820684450047596</v>
      </c>
      <c r="AP87">
        <f t="shared" si="15"/>
        <v>3.7994580145440802</v>
      </c>
      <c r="AQ87">
        <f t="shared" si="16"/>
        <v>3.6843229231942596</v>
      </c>
      <c r="AS87">
        <v>2.3332970800476613</v>
      </c>
      <c r="AW87">
        <v>3.803295850922408</v>
      </c>
      <c r="AX87">
        <v>3.6843229231942596</v>
      </c>
      <c r="BF87">
        <v>8.1999999999999993</v>
      </c>
      <c r="BG87">
        <f t="shared" si="17"/>
        <v>1.4973997993896204</v>
      </c>
      <c r="BH87">
        <f t="shared" si="18"/>
        <v>2.7971370567655933</v>
      </c>
      <c r="BI87">
        <v>2.28385284323535</v>
      </c>
      <c r="BK87">
        <v>3.7227012869775331</v>
      </c>
    </row>
    <row r="88" spans="21:63" x14ac:dyDescent="0.25">
      <c r="AN88">
        <v>8.3000000000000007</v>
      </c>
      <c r="AO88">
        <f t="shared" si="14"/>
        <v>1.9700920909796094</v>
      </c>
      <c r="AP88">
        <f t="shared" si="15"/>
        <v>3.8225552364933582</v>
      </c>
      <c r="AQ88">
        <f t="shared" si="16"/>
        <v>3.7067202293268933</v>
      </c>
      <c r="AS88">
        <v>2.336127068380236</v>
      </c>
      <c r="AW88">
        <v>3.8264164033989077</v>
      </c>
      <c r="AX88">
        <v>3.7067202293268933</v>
      </c>
      <c r="BF88">
        <v>8.3000000000000007</v>
      </c>
      <c r="BG88">
        <f t="shared" si="17"/>
        <v>1.4883519836293349</v>
      </c>
      <c r="BH88">
        <f t="shared" si="18"/>
        <v>2.8005296231485661</v>
      </c>
      <c r="BI88">
        <v>2.2866228620876177</v>
      </c>
      <c r="BK88">
        <v>3.745331898382382</v>
      </c>
    </row>
    <row r="89" spans="21:63" x14ac:dyDescent="0.25">
      <c r="AN89">
        <v>8.4</v>
      </c>
      <c r="AO89">
        <f t="shared" si="14"/>
        <v>1.9583302420321718</v>
      </c>
      <c r="AP89">
        <f t="shared" si="15"/>
        <v>3.8455137326243354</v>
      </c>
      <c r="AQ89">
        <f t="shared" si="16"/>
        <v>3.7289830134539015</v>
      </c>
      <c r="AS89">
        <v>2.3389265348008981</v>
      </c>
      <c r="AW89">
        <v>3.8493980899300171</v>
      </c>
      <c r="AX89">
        <v>3.7289830134539015</v>
      </c>
      <c r="BF89">
        <v>8.4</v>
      </c>
      <c r="BG89">
        <f t="shared" si="17"/>
        <v>1.4794662207291027</v>
      </c>
      <c r="BH89">
        <f t="shared" si="18"/>
        <v>2.8038856001183934</v>
      </c>
      <c r="BI89">
        <v>2.2893630058091539</v>
      </c>
      <c r="BK89">
        <v>3.7678265865107128</v>
      </c>
    </row>
    <row r="90" spans="21:63" x14ac:dyDescent="0.25">
      <c r="AN90">
        <v>8.5</v>
      </c>
      <c r="AO90">
        <f t="shared" si="14"/>
        <v>1.9467765704486206</v>
      </c>
      <c r="AP90">
        <f t="shared" si="15"/>
        <v>3.8683359729426168</v>
      </c>
      <c r="AQ90">
        <f t="shared" si="16"/>
        <v>3.7511136707322348</v>
      </c>
      <c r="AS90">
        <v>2.3416961660333802</v>
      </c>
      <c r="AW90">
        <v>3.8722433830162966</v>
      </c>
      <c r="AX90">
        <v>3.7511136707322348</v>
      </c>
      <c r="BF90">
        <v>8.5</v>
      </c>
      <c r="BG90">
        <f t="shared" si="17"/>
        <v>1.4707377302700451</v>
      </c>
      <c r="BH90">
        <f t="shared" si="18"/>
        <v>2.8072058109137514</v>
      </c>
      <c r="BI90">
        <v>2.2920739465715227</v>
      </c>
      <c r="BK90">
        <v>3.7901877714690286</v>
      </c>
    </row>
    <row r="91" spans="21:63" x14ac:dyDescent="0.25">
      <c r="AN91">
        <v>8.6</v>
      </c>
      <c r="AO91">
        <f t="shared" si="14"/>
        <v>1.9354250067958874</v>
      </c>
      <c r="AP91">
        <f t="shared" si="15"/>
        <v>3.8910243550151997</v>
      </c>
      <c r="AQ91">
        <f t="shared" si="16"/>
        <v>3.7731145260753456</v>
      </c>
      <c r="AS91">
        <v>2.3444366254942386</v>
      </c>
      <c r="AW91">
        <v>3.8949546826465289</v>
      </c>
      <c r="AX91">
        <v>3.7731145260753456</v>
      </c>
      <c r="BF91">
        <v>8.6</v>
      </c>
      <c r="BG91">
        <f t="shared" si="17"/>
        <v>1.4621619269575008</v>
      </c>
      <c r="BH91">
        <f t="shared" si="18"/>
        <v>2.810491050832868</v>
      </c>
      <c r="BI91">
        <v>2.2947563337330088</v>
      </c>
      <c r="BK91">
        <v>3.8124178023886306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</vt:i4>
      </vt:variant>
    </vt:vector>
  </HeadingPairs>
  <TitlesOfParts>
    <vt:vector size="6" baseType="lpstr">
      <vt:lpstr>Figures</vt:lpstr>
      <vt:lpstr>Van der Meer (1988)</vt:lpstr>
      <vt:lpstr>Thompson and Shuttler 1975</vt:lpstr>
      <vt:lpstr>Data per S</vt:lpstr>
      <vt:lpstr>Formulae</vt:lpstr>
      <vt:lpstr>'Van der Meer (1988)'!Afdruktitels</vt:lpstr>
    </vt:vector>
  </TitlesOfParts>
  <Manager>H.J. Verhagen</Manager>
  <Company>TU Delft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van der Meer 1988</dc:title>
  <dc:subject>Rock slopes and gravel beaches under wave attack</dc:subject>
  <dc:creator>M. Mertens</dc:creator>
  <cp:lastModifiedBy>Jentsje</cp:lastModifiedBy>
  <cp:lastPrinted>2019-02-26T11:07:12Z</cp:lastPrinted>
  <dcterms:created xsi:type="dcterms:W3CDTF">2005-04-05T09:09:24Z</dcterms:created>
  <dcterms:modified xsi:type="dcterms:W3CDTF">2021-10-14T18:26:56Z</dcterms:modified>
</cp:coreProperties>
</file>